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arketing &amp; communicatie\Website\Documentatie\Documentatie update 2025\"/>
    </mc:Choice>
  </mc:AlternateContent>
  <xr:revisionPtr revIDLastSave="0" documentId="13_ncr:1_{6B6921E4-74E2-432A-A2D8-0DE0C6C5183A}" xr6:coauthVersionLast="47" xr6:coauthVersionMax="47" xr10:uidLastSave="{00000000-0000-0000-0000-000000000000}"/>
  <workbookProtection workbookAlgorithmName="SHA-512" workbookHashValue="aqGRJhrcxqU4k59BQ7A0be946nlShVLJLNO9H1TG+WeVxoVsL/aS5H8YtJdW0UcY9OH2emHyZcSKWdXPksmxgQ==" workbookSaltValue="i+IoaQcF5qCeR/FMvZUlfQ==" workbookSpinCount="100000" lockStructure="1"/>
  <bookViews>
    <workbookView xWindow="-28920" yWindow="-120" windowWidth="29040" windowHeight="15840" tabRatio="910" xr2:uid="{00000000-000D-0000-FFFF-FFFF00000000}"/>
  </bookViews>
  <sheets>
    <sheet name="OPDEK WONINGBOUW" sheetId="12" r:id="rId1"/>
    <sheet name="STOMP WONINGBOUW" sheetId="14" r:id="rId2"/>
    <sheet name="OPDEK UTILITEIT" sheetId="13" r:id="rId3"/>
    <sheet name="STOMP UTILITEIT" sheetId="15" r:id="rId4"/>
    <sheet name="SCHUIFDEURKOZIJN VOOR DE WAND" sheetId="16" r:id="rId5"/>
    <sheet name="SCHUIFDEURKOZIJN IN DE WAND" sheetId="17" r:id="rId6"/>
    <sheet name="SKIW R21-glasmaten" sheetId="11" state="hidden" r:id="rId7"/>
    <sheet name="RAAMKOZIJN" sheetId="18" r:id="rId8"/>
  </sheets>
  <definedNames>
    <definedName name="_xlnm.Print_Area" localSheetId="6">'SKIW R21-glasmaten'!$A$1:$D$20</definedName>
    <definedName name="DB" localSheetId="6">'SKIW R21-glasmaten'!$B$3</definedName>
    <definedName name="DH" localSheetId="6">'SKIW R21-glasmaten'!$B$4</definedName>
    <definedName name="GB" localSheetId="6">'SKIW R21-glasmaten'!$B$10</definedName>
    <definedName name="GBB" localSheetId="6">'SKIW R21-glasmaten'!$B$15</definedName>
    <definedName name="GH" localSheetId="6">'SKIW R21-glasmaten'!$B$11</definedName>
    <definedName name="KH" localSheetId="6">'SKIW R21-glasmaten'!$B$7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4" l="1"/>
  <c r="B7" i="16"/>
  <c r="B4" i="17"/>
  <c r="B7" i="17" l="1"/>
  <c r="B4" i="14"/>
  <c r="B78" i="14" l="1"/>
  <c r="B58" i="14"/>
  <c r="B68" i="12" l="1"/>
  <c r="B4" i="12"/>
  <c r="B48" i="12"/>
  <c r="B51" i="13" l="1"/>
  <c r="B28" i="13"/>
  <c r="B18" i="13"/>
  <c r="B4" i="13"/>
  <c r="B38" i="14"/>
  <c r="B28" i="14"/>
  <c r="B11" i="14"/>
  <c r="B11" i="12"/>
  <c r="B34" i="18" l="1"/>
  <c r="B31" i="18"/>
  <c r="B28" i="18"/>
  <c r="B24" i="18"/>
  <c r="B11" i="18"/>
  <c r="B17" i="18"/>
  <c r="B14" i="18"/>
  <c r="B7" i="18"/>
  <c r="B31" i="15"/>
  <c r="B21" i="15"/>
  <c r="B44" i="13"/>
  <c r="B38" i="13"/>
  <c r="B31" i="13"/>
  <c r="B11" i="13"/>
  <c r="B21" i="13"/>
  <c r="B61" i="12"/>
  <c r="B54" i="12"/>
  <c r="B41" i="12"/>
  <c r="B25" i="12"/>
  <c r="B18" i="12"/>
  <c r="B28" i="12"/>
  <c r="B21" i="18" l="1"/>
  <c r="B4" i="18"/>
  <c r="B11" i="16" l="1"/>
  <c r="B14" i="16" l="1"/>
  <c r="B7" i="15" l="1"/>
  <c r="B4" i="15"/>
  <c r="B54" i="15"/>
  <c r="B51" i="15"/>
  <c r="B47" i="15"/>
  <c r="B44" i="15"/>
  <c r="B41" i="15"/>
  <c r="B38" i="15"/>
  <c r="B34" i="15"/>
  <c r="B28" i="15"/>
  <c r="B24" i="15"/>
  <c r="B18" i="15"/>
  <c r="B14" i="15"/>
  <c r="B11" i="15"/>
  <c r="B74" i="14" l="1"/>
  <c r="B71" i="14"/>
  <c r="B64" i="14"/>
  <c r="B67" i="14"/>
  <c r="B54" i="14"/>
  <c r="B51" i="14"/>
  <c r="B45" i="14"/>
  <c r="B35" i="14"/>
  <c r="B41" i="14"/>
  <c r="B31" i="14"/>
  <c r="B25" i="14"/>
  <c r="B21" i="14"/>
  <c r="B18" i="14"/>
  <c r="B14" i="14"/>
  <c r="B81" i="14"/>
  <c r="B61" i="14"/>
  <c r="B48" i="14"/>
  <c r="B41" i="13"/>
  <c r="B34" i="13"/>
  <c r="B54" i="13" l="1"/>
  <c r="B47" i="13"/>
  <c r="B24" i="13"/>
  <c r="B14" i="13"/>
  <c r="B7" i="13"/>
  <c r="B71" i="12"/>
  <c r="B64" i="12"/>
  <c r="B31" i="12"/>
  <c r="B21" i="12"/>
  <c r="B51" i="12"/>
  <c r="B57" i="12"/>
  <c r="B44" i="12"/>
  <c r="B38" i="12"/>
  <c r="B35" i="12"/>
  <c r="B14" i="12"/>
  <c r="B7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<sst xmlns="http://schemas.openxmlformats.org/spreadsheetml/2006/main" count="340" uniqueCount="64">
  <si>
    <t>Deurbreedte</t>
  </si>
  <si>
    <t>Uitgeschoven lengte van schuifstukje*</t>
  </si>
  <si>
    <t>Glashoogte</t>
  </si>
  <si>
    <t>Deurhoogte</t>
  </si>
  <si>
    <t>Draainaad</t>
  </si>
  <si>
    <t>Stijllengte</t>
  </si>
  <si>
    <t>Glasbreedte</t>
  </si>
  <si>
    <t>A11: met bovenlicht en uitschuifstukjes</t>
  </si>
  <si>
    <t>A21: met bovenlicht en volle bovendorpel</t>
  </si>
  <si>
    <t>B21 / C21: met bovenlicht, volle bovendorpel en zijlicht</t>
  </si>
  <si>
    <t>Glashoogte*</t>
  </si>
  <si>
    <t>Glasbreedte*</t>
  </si>
  <si>
    <t>Glashoogte**</t>
  </si>
  <si>
    <t>Glasbreedte**</t>
  </si>
  <si>
    <t>B11 / C11: met bovenlicht, uitschuifstukjes en zijlicht</t>
  </si>
  <si>
    <t>Uitgeschoven lengte van schuifstukje **</t>
  </si>
  <si>
    <t>Glashoogte***</t>
  </si>
  <si>
    <t xml:space="preserve">B01: met zijlicht </t>
  </si>
  <si>
    <t>Glashoogte bovenste deel</t>
  </si>
  <si>
    <t xml:space="preserve">B01: met zijlicht en borstwering* </t>
  </si>
  <si>
    <t>Glashoogte onderste deel</t>
  </si>
  <si>
    <t>Glaslijn hoogte*</t>
  </si>
  <si>
    <r>
      <t xml:space="preserve">* 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 xml:space="preserve">.         </t>
    </r>
  </si>
  <si>
    <t>D01: zonder bovenlicht met zijlicht aan beide zijden</t>
  </si>
  <si>
    <t>Glasbreedte per zijlicht</t>
  </si>
  <si>
    <t>F11: dubbeldeurs met bovenlicht en uitschuifstukjes</t>
  </si>
  <si>
    <t>* Standaard 850 mm</t>
  </si>
  <si>
    <r>
      <t xml:space="preserve">** Berekening glasmaten </t>
    </r>
    <r>
      <rPr>
        <b/>
        <sz val="10"/>
        <color rgb="FF626262"/>
        <rFont val="Arial"/>
        <family val="2"/>
      </rPr>
      <t>zijlicht</t>
    </r>
    <r>
      <rPr>
        <sz val="10"/>
        <color rgb="FF626262"/>
        <rFont val="Arial"/>
        <family val="2"/>
      </rPr>
      <t xml:space="preserve">.                              Voor berekening glasmaten met borstwering zie </t>
    </r>
    <r>
      <rPr>
        <i/>
        <sz val="10"/>
        <color rgb="FF626262"/>
        <rFont val="Arial"/>
        <family val="2"/>
      </rPr>
      <t>B01 met zijlicht en borstwering</t>
    </r>
    <r>
      <rPr>
        <sz val="10"/>
        <color rgb="FF626262"/>
        <rFont val="Arial"/>
        <family val="2"/>
      </rPr>
      <t>.</t>
    </r>
  </si>
  <si>
    <r>
      <t xml:space="preserve">*** Berekening glasmaten </t>
    </r>
    <r>
      <rPr>
        <b/>
        <sz val="10"/>
        <color rgb="FF626262"/>
        <rFont val="Arial"/>
        <family val="2"/>
      </rPr>
      <t>zijlicht</t>
    </r>
    <r>
      <rPr>
        <sz val="10"/>
        <color rgb="FF626262"/>
        <rFont val="Arial"/>
        <family val="2"/>
      </rPr>
      <t xml:space="preserve">.                            Voor berekening glasmaten met borstwering zie </t>
    </r>
    <r>
      <rPr>
        <i/>
        <sz val="10"/>
        <color rgb="FF626262"/>
        <rFont val="Arial"/>
        <family val="2"/>
      </rPr>
      <t>B01 met zijlicht en borstwering</t>
    </r>
    <r>
      <rPr>
        <sz val="10"/>
        <color rgb="FF626262"/>
        <rFont val="Arial"/>
        <family val="2"/>
      </rPr>
      <t>.</t>
    </r>
  </si>
  <si>
    <t>*Standaard 850 mm</t>
  </si>
  <si>
    <t>Glasbreedte***</t>
  </si>
  <si>
    <t>Schuifdeurkozijn VOOR de wand</t>
  </si>
  <si>
    <t>Schuifdeurkozijn IN de wand</t>
  </si>
  <si>
    <t>R21: met bovenlicht, volle bovendorpel en zijlicht</t>
  </si>
  <si>
    <r>
      <t>*</t>
    </r>
    <r>
      <rPr>
        <sz val="10"/>
        <color rgb="FF626262"/>
        <rFont val="Arial"/>
        <family val="2"/>
      </rPr>
      <t xml:space="preserve">Draainaad standaard 25 mm       </t>
    </r>
  </si>
  <si>
    <t>M11: met bovenlicht en uitschuifstukjes*</t>
  </si>
  <si>
    <r>
      <rPr>
        <sz val="10"/>
        <color rgb="FF626262"/>
        <rFont val="Arial"/>
        <family val="2"/>
      </rPr>
      <t>*Draainaad standaard 25 mm</t>
    </r>
    <r>
      <rPr>
        <b/>
        <sz val="10"/>
        <color rgb="FF626262"/>
        <rFont val="Arial"/>
        <family val="2"/>
      </rPr>
      <t xml:space="preserve">         **Glashoogte in het werk in te meten</t>
    </r>
  </si>
  <si>
    <t>M21: met bovenlicht, volle bovendorpel en zijlicht*</t>
  </si>
  <si>
    <t xml:space="preserve">*Draainaad standaard 25 mm       </t>
  </si>
  <si>
    <t>K01: enkel raamkozijn</t>
  </si>
  <si>
    <t>Kozijnhoogte</t>
  </si>
  <si>
    <t>Kozijnbreedte</t>
  </si>
  <si>
    <t>K01: enkel raamkozijn met borstwering</t>
  </si>
  <si>
    <t>K02: dubbel raamkozijn</t>
  </si>
  <si>
    <t xml:space="preserve">Glashoogte </t>
  </si>
  <si>
    <t>K02: dubbel raamkozijn met borstwering</t>
  </si>
  <si>
    <r>
      <rPr>
        <sz val="10"/>
        <color rgb="FF626262"/>
        <rFont val="Arial"/>
        <family val="2"/>
      </rPr>
      <t xml:space="preserve">*Alleen bij </t>
    </r>
    <r>
      <rPr>
        <b/>
        <sz val="10"/>
        <color rgb="FF626262"/>
        <rFont val="Arial"/>
        <family val="2"/>
      </rPr>
      <t>15 mm</t>
    </r>
    <r>
      <rPr>
        <sz val="10"/>
        <color rgb="FF626262"/>
        <rFont val="Arial"/>
        <family val="2"/>
      </rPr>
      <t xml:space="preserve"> sponning                    Standaard 850 mm</t>
    </r>
  </si>
  <si>
    <r>
      <t xml:space="preserve">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>.                         **Uitgeschoven lengte minimaal 20 mm -                   maximaal 60 mm                                        ***Overmaat ivm schuifstukjes</t>
    </r>
  </si>
  <si>
    <t>* Uitgeschoven lengte minimaal 20 mm - maximaal 60 mm                                      ***Overmaat ivm schuifstukjes</t>
  </si>
  <si>
    <t>* Uitgeschoven lengte minimaal 20 mm -                 maximaal 60 mm                                                    ***Overmaat ivm schuifstukjes</t>
  </si>
  <si>
    <t>*Uitgeschoven lengte minimaal 20 mm - maximaal 60 mm               ***Overmaat ivm schuifstukjes</t>
  </si>
  <si>
    <r>
      <t xml:space="preserve">* 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 xml:space="preserve">                      Glas aan onderzijde uitvullen dmv vulblokjes                        **Uitgeschoven lengte minimaal 20 mm -                   maximaal 60 mm                                                           ***Overmaat ivm schuifstukjes</t>
    </r>
  </si>
  <si>
    <t>* Uitgeschoven lengte minimaal 20 mm - maximaal 60 mm   ***Overmaat ivm schuifstukjes</t>
  </si>
  <si>
    <r>
      <rPr>
        <b/>
        <sz val="18"/>
        <color theme="0"/>
        <rFont val="Arial"/>
        <family val="2"/>
      </rPr>
      <t xml:space="preserve">OPDEK WONINGBOUW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</si>
  <si>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STOMP WONINGBOUW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</si>
  <si>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OPDEK UTILITEIT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</si>
  <si>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STOMP UTILITEIT
</t>
    </r>
    <r>
      <rPr>
        <sz val="18"/>
        <color theme="0"/>
        <rFont val="Arial"/>
        <family val="2"/>
      </rPr>
      <t>montage of inmetselkozijnen</t>
    </r>
  </si>
  <si>
    <t>STOMP / OPDEK
montage of inmetselkozijnen</t>
  </si>
  <si>
    <t>Versie: 20250424</t>
  </si>
  <si>
    <r>
      <t xml:space="preserve">B01: met zijlicht en borstwering </t>
    </r>
    <r>
      <rPr>
        <b/>
        <sz val="10"/>
        <color rgb="FFE8DD67"/>
        <rFont val="Arial"/>
        <family val="2"/>
      </rPr>
      <t>15 mm</t>
    </r>
    <r>
      <rPr>
        <b/>
        <sz val="10"/>
        <rFont val="Arial"/>
        <family val="2"/>
      </rPr>
      <t xml:space="preserve"> sponning </t>
    </r>
  </si>
  <si>
    <r>
      <t xml:space="preserve">B01: met zijlicht en borstwering </t>
    </r>
    <r>
      <rPr>
        <b/>
        <sz val="10"/>
        <color rgb="FFE8DD67"/>
        <rFont val="Arial"/>
        <family val="2"/>
      </rPr>
      <t>25 mm</t>
    </r>
    <r>
      <rPr>
        <b/>
        <sz val="10"/>
        <rFont val="Arial"/>
        <family val="2"/>
      </rPr>
      <t xml:space="preserve"> sponning </t>
    </r>
  </si>
  <si>
    <r>
      <t xml:space="preserve">B01: met zijlicht en borstwering </t>
    </r>
    <r>
      <rPr>
        <b/>
        <sz val="10"/>
        <color rgb="FFE8DD67"/>
        <rFont val="Arial"/>
        <family val="2"/>
      </rPr>
      <t>25 mm</t>
    </r>
    <r>
      <rPr>
        <b/>
        <sz val="10"/>
        <rFont val="Arial"/>
        <family val="2"/>
      </rPr>
      <t xml:space="preserve"> sponning</t>
    </r>
  </si>
  <si>
    <r>
      <t xml:space="preserve">B01: met zijlicht en borstwering </t>
    </r>
    <r>
      <rPr>
        <b/>
        <sz val="10"/>
        <color rgb="FFE8DD67"/>
        <rFont val="Arial"/>
        <family val="2"/>
      </rPr>
      <t>15 mm</t>
    </r>
    <r>
      <rPr>
        <b/>
        <sz val="10"/>
        <rFont val="Arial"/>
        <family val="2"/>
      </rPr>
      <t xml:space="preserve"> sponning</t>
    </r>
  </si>
  <si>
    <r>
      <t>B01: met zijlicht en borstwering</t>
    </r>
    <r>
      <rPr>
        <b/>
        <sz val="10"/>
        <color rgb="FFE8DD67"/>
        <rFont val="Arial"/>
        <family val="2"/>
      </rPr>
      <t xml:space="preserve"> 25 mm</t>
    </r>
    <r>
      <rPr>
        <b/>
        <sz val="10"/>
        <rFont val="Arial"/>
        <family val="2"/>
      </rPr>
      <t xml:space="preserve"> sponning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</si>
</sst>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8"/>
      <name val="Arial"/>
      <family val="2"/>
    </font>
    <font>
      <sz val="10"/>
      <name val="Lucida Casual"/>
      <family val="4"/>
    </font>
    <font>
      <b/>
      <sz val="10"/>
      <name val="Lucida Casual"/>
      <family val="4"/>
    </font>
    <font>
      <sz val="10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0"/>
      <name val="Lucida Casual"/>
    </font>
    <font>
      <sz val="18"/>
      <color theme="0"/>
      <name val="Arial"/>
      <family val="2"/>
    </font>
    <font>
      <b/>
      <sz val="10"/>
      <color rgb="FF007C59"/>
      <name val="Arial"/>
      <family val="2"/>
    </font>
    <font>
      <sz val="10"/>
      <color rgb="FF626262"/>
      <name val="Arial"/>
      <family val="2"/>
    </font>
    <font>
      <b/>
      <sz val="18"/>
      <color theme="0"/>
      <name val="Arial"/>
      <family val="2"/>
    </font>
    <font>
      <b/>
      <sz val="10"/>
      <color rgb="FF626262"/>
      <name val="Arial"/>
      <family val="2"/>
    </font>
    <font>
      <i/>
      <sz val="10"/>
      <color rgb="FF626262"/>
      <name val="Arial"/>
      <family val="2"/>
    </font>
    <font>
      <b/>
      <sz val="10"/>
      <color rgb="FFE8DD6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26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7C59"/>
        <bgColor indexed="64"/>
      </patternFill>
    </fill>
    <fill>
      <patternFill patternType="solid">
        <fgColor rgb="FF00B48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rgb="FF007C59"/>
      </left>
      <right/>
      <top style="medium">
        <color rgb="FF007C59"/>
      </top>
      <bottom style="medium">
        <color rgb="FF007C59"/>
      </bottom>
      <diagonal/>
    </border>
    <border>
      <left/>
      <right/>
      <top style="medium">
        <color rgb="FF007C59"/>
      </top>
      <bottom style="medium">
        <color rgb="FF007C59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rgb="FF007C59"/>
      </bottom>
      <diagonal/>
    </border>
    <border>
      <left/>
      <right style="medium">
        <color indexed="64"/>
      </right>
      <top/>
      <bottom style="medium">
        <color rgb="FF007C59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theme="0" tint="-0.14996795556505021"/>
      </top>
      <bottom style="medium">
        <color rgb="FF007C5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7">
    <xf numFmtId="0" fontId="0" fillId="0" borderId="0" xfId="0"/>
    <xf numFmtId="0" fontId="5" fillId="0" borderId="4" xfId="0" applyFont="1" applyBorder="1" applyAlignment="1">
      <alignment horizontal="left"/>
    </xf>
    <xf numFmtId="0" fontId="4" fillId="0" borderId="5" xfId="0" applyFont="1" applyBorder="1"/>
    <xf numFmtId="0" fontId="5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9" fillId="3" borderId="5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9" fillId="3" borderId="19" xfId="0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5" fillId="3" borderId="3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0" borderId="40" xfId="0" applyFont="1" applyBorder="1" applyAlignment="1">
      <alignment wrapText="1"/>
    </xf>
    <xf numFmtId="0" fontId="5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9" fillId="3" borderId="40" xfId="0" applyFont="1" applyFill="1" applyBorder="1" applyAlignment="1" applyProtection="1">
      <alignment horizontal="center"/>
      <protection locked="0"/>
    </xf>
    <xf numFmtId="0" fontId="4" fillId="0" borderId="44" xfId="0" applyFont="1" applyBorder="1" applyAlignment="1">
      <alignment wrapText="1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53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66" xfId="0" applyFont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4" fillId="0" borderId="36" xfId="0" applyFont="1" applyBorder="1" applyAlignment="1">
      <alignment wrapText="1"/>
    </xf>
    <xf numFmtId="0" fontId="4" fillId="0" borderId="51" xfId="0" applyFont="1" applyBorder="1" applyAlignment="1">
      <alignment wrapText="1"/>
    </xf>
    <xf numFmtId="0" fontId="4" fillId="0" borderId="4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9" fillId="0" borderId="26" xfId="0" applyFont="1" applyBorder="1" applyAlignment="1" applyProtection="1">
      <alignment horizontal="center"/>
      <protection locked="0"/>
    </xf>
    <xf numFmtId="0" fontId="7" fillId="0" borderId="40" xfId="0" applyFont="1" applyBorder="1" applyAlignment="1">
      <alignment vertical="center" wrapText="1"/>
    </xf>
    <xf numFmtId="0" fontId="9" fillId="0" borderId="40" xfId="0" applyFont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left"/>
    </xf>
    <xf numFmtId="0" fontId="0" fillId="0" borderId="18" xfId="0" applyBorder="1"/>
    <xf numFmtId="0" fontId="0" fillId="4" borderId="54" xfId="0" applyFill="1" applyBorder="1"/>
    <xf numFmtId="0" fontId="0" fillId="4" borderId="55" xfId="0" applyFill="1" applyBorder="1"/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5" borderId="31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6" fillId="0" borderId="3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0" fillId="0" borderId="41" xfId="0" applyFont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5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2" xfId="0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40" xfId="0" applyFont="1" applyFill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0" fillId="0" borderId="59" xfId="0" applyFont="1" applyBorder="1" applyAlignment="1">
      <alignment horizontal="center" vertical="center" wrapText="1"/>
    </xf>
    <xf numFmtId="0" fontId="5" fillId="5" borderId="65" xfId="0" applyFont="1" applyFill="1" applyBorder="1" applyAlignment="1">
      <alignment horizontal="left" vertical="center"/>
    </xf>
    <xf numFmtId="0" fontId="0" fillId="0" borderId="67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1" fillId="2" borderId="2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3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93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FFFF0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FFFF0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colors>
    <mruColors>
      <color rgb="FFE8DD67"/>
      <color rgb="FF00B481"/>
      <color rgb="FF007C59"/>
      <color rgb="FF00CC92"/>
      <color rgb="FF626262"/>
      <color rgb="FFEBEB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228600</xdr:rowOff>
    </xdr:from>
    <xdr:to>
      <xdr:col>0</xdr:col>
      <xdr:colOff>585047</xdr:colOff>
      <xdr:row>7</xdr:row>
      <xdr:rowOff>63500</xdr:rowOff>
    </xdr:to>
    <xdr:pic>
      <xdr:nvPicPr>
        <xdr:cNvPr id="2" name="Afbeelding 1" descr="A11-L.bmp">
          <a:extLst>
            <a:ext uri="{FF2B5EF4-FFF2-40B4-BE49-F238E27FC236}">
              <a16:creationId xmlns:a16="http://schemas.microsoft.com/office/drawing/2014/main" id="{F5EBB220-6347-45A2-B434-813F6D16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667" r="22667"/>
        <a:stretch>
          <a:fillRect/>
        </a:stretch>
      </xdr:blipFill>
      <xdr:spPr>
        <a:xfrm>
          <a:off x="63500" y="609600"/>
          <a:ext cx="521547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266700</xdr:rowOff>
    </xdr:from>
    <xdr:to>
      <xdr:col>0</xdr:col>
      <xdr:colOff>541359</xdr:colOff>
      <xdr:row>14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7AF690FE-4BB6-4DBE-835D-E07DC0EC8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117475</xdr:rowOff>
    </xdr:from>
    <xdr:to>
      <xdr:col>0</xdr:col>
      <xdr:colOff>533400</xdr:colOff>
      <xdr:row>41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C4FA8B5D-4E1B-4D14-8757-1773AF429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20000" r="24000"/>
        <a:stretch>
          <a:fillRect/>
        </a:stretch>
      </xdr:blipFill>
      <xdr:spPr>
        <a:xfrm>
          <a:off x="0" y="35083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49</xdr:row>
      <xdr:rowOff>6350</xdr:rowOff>
    </xdr:from>
    <xdr:to>
      <xdr:col>0</xdr:col>
      <xdr:colOff>523875</xdr:colOff>
      <xdr:row>54</xdr:row>
      <xdr:rowOff>41275</xdr:rowOff>
    </xdr:to>
    <xdr:pic>
      <xdr:nvPicPr>
        <xdr:cNvPr id="5" name="Afbeelding 4" descr="B11-L.bmp">
          <a:extLst>
            <a:ext uri="{FF2B5EF4-FFF2-40B4-BE49-F238E27FC236}">
              <a16:creationId xmlns:a16="http://schemas.microsoft.com/office/drawing/2014/main" id="{06085B19-0F8B-4453-99F1-EA8CDF34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22666" t="9333" r="26667"/>
        <a:stretch>
          <a:fillRect/>
        </a:stretch>
      </xdr:blipFill>
      <xdr:spPr>
        <a:xfrm>
          <a:off x="41275" y="5683250"/>
          <a:ext cx="482600" cy="8445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66675</xdr:rowOff>
    </xdr:from>
    <xdr:to>
      <xdr:col>0</xdr:col>
      <xdr:colOff>542925</xdr:colOff>
      <xdr:row>20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FA5E1970-B5BD-4C85-856A-DC164266E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25</xdr:row>
      <xdr:rowOff>0</xdr:rowOff>
    </xdr:from>
    <xdr:to>
      <xdr:col>0</xdr:col>
      <xdr:colOff>514350</xdr:colOff>
      <xdr:row>29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7D00119F-B8D5-497B-9CF2-31E73E4D9D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33900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59</xdr:row>
      <xdr:rowOff>25400</xdr:rowOff>
    </xdr:from>
    <xdr:to>
      <xdr:col>0</xdr:col>
      <xdr:colOff>584200</xdr:colOff>
      <xdr:row>62</xdr:row>
      <xdr:rowOff>88900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A0FDCFAA-4D2B-4E82-96A7-7B80D2024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16000" t="25333" r="24000"/>
        <a:stretch>
          <a:fillRect/>
        </a:stretch>
      </xdr:blipFill>
      <xdr:spPr>
        <a:xfrm>
          <a:off x="12700" y="843597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65</xdr:row>
      <xdr:rowOff>292100</xdr:rowOff>
    </xdr:from>
    <xdr:to>
      <xdr:col>0</xdr:col>
      <xdr:colOff>482600</xdr:colOff>
      <xdr:row>70</xdr:row>
      <xdr:rowOff>19050</xdr:rowOff>
    </xdr:to>
    <xdr:pic>
      <xdr:nvPicPr>
        <xdr:cNvPr id="9" name="Afbeelding 8" descr="F11.bmp">
          <a:extLst>
            <a:ext uri="{FF2B5EF4-FFF2-40B4-BE49-F238E27FC236}">
              <a16:creationId xmlns:a16="http://schemas.microsoft.com/office/drawing/2014/main" id="{44F4BCAD-2945-48A3-9F73-19552E84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14815" r="22222"/>
        <a:stretch>
          <a:fillRect/>
        </a:stretch>
      </xdr:blipFill>
      <xdr:spPr>
        <a:xfrm>
          <a:off x="50800" y="9674225"/>
          <a:ext cx="43180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228600</xdr:rowOff>
    </xdr:from>
    <xdr:to>
      <xdr:col>0</xdr:col>
      <xdr:colOff>585047</xdr:colOff>
      <xdr:row>7</xdr:row>
      <xdr:rowOff>63500</xdr:rowOff>
    </xdr:to>
    <xdr:pic>
      <xdr:nvPicPr>
        <xdr:cNvPr id="2" name="Afbeelding 1" descr="A11-L.bmp">
          <a:extLst>
            <a:ext uri="{FF2B5EF4-FFF2-40B4-BE49-F238E27FC236}">
              <a16:creationId xmlns:a16="http://schemas.microsoft.com/office/drawing/2014/main" id="{33E98182-7713-4F8F-B45B-33576C03B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667" r="22667"/>
        <a:stretch>
          <a:fillRect/>
        </a:stretch>
      </xdr:blipFill>
      <xdr:spPr>
        <a:xfrm>
          <a:off x="63500" y="790575"/>
          <a:ext cx="521547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266700</xdr:rowOff>
    </xdr:from>
    <xdr:to>
      <xdr:col>0</xdr:col>
      <xdr:colOff>541359</xdr:colOff>
      <xdr:row>14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EE398DE9-DFA9-4EEE-932E-E84CCB23C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117475</xdr:rowOff>
    </xdr:from>
    <xdr:to>
      <xdr:col>0</xdr:col>
      <xdr:colOff>533400</xdr:colOff>
      <xdr:row>51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0EA9236E-AA2F-4B43-98A4-8B383E5B7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20000" r="24000"/>
        <a:stretch>
          <a:fillRect/>
        </a:stretch>
      </xdr:blipFill>
      <xdr:spPr>
        <a:xfrm>
          <a:off x="0" y="62896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59</xdr:row>
      <xdr:rowOff>6350</xdr:rowOff>
    </xdr:from>
    <xdr:to>
      <xdr:col>0</xdr:col>
      <xdr:colOff>523875</xdr:colOff>
      <xdr:row>63</xdr:row>
      <xdr:rowOff>12700</xdr:rowOff>
    </xdr:to>
    <xdr:pic>
      <xdr:nvPicPr>
        <xdr:cNvPr id="5" name="Afbeelding 4" descr="B11-L.bmp">
          <a:extLst>
            <a:ext uri="{FF2B5EF4-FFF2-40B4-BE49-F238E27FC236}">
              <a16:creationId xmlns:a16="http://schemas.microsoft.com/office/drawing/2014/main" id="{D8FB334D-700B-4E69-A9B5-0CB8B7A99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22666" t="9333" r="26667"/>
        <a:stretch>
          <a:fillRect/>
        </a:stretch>
      </xdr:blipFill>
      <xdr:spPr>
        <a:xfrm>
          <a:off x="41275" y="8455025"/>
          <a:ext cx="482600" cy="8445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66675</xdr:rowOff>
    </xdr:from>
    <xdr:to>
      <xdr:col>0</xdr:col>
      <xdr:colOff>542925</xdr:colOff>
      <xdr:row>20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BDD63865-B1AB-44E4-85EF-59FBFBDB0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25</xdr:row>
      <xdr:rowOff>0</xdr:rowOff>
    </xdr:from>
    <xdr:to>
      <xdr:col>0</xdr:col>
      <xdr:colOff>514350</xdr:colOff>
      <xdr:row>29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8B2ECD47-BFF2-44AE-A9A4-C1961F03C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69</xdr:row>
      <xdr:rowOff>111125</xdr:rowOff>
    </xdr:from>
    <xdr:to>
      <xdr:col>0</xdr:col>
      <xdr:colOff>581025</xdr:colOff>
      <xdr:row>73</xdr:row>
      <xdr:rowOff>12700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B800E572-430D-428E-A203-E93857748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16000" t="25333" r="24000"/>
        <a:stretch>
          <a:fillRect/>
        </a:stretch>
      </xdr:blipFill>
      <xdr:spPr>
        <a:xfrm>
          <a:off x="9525" y="1197927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75</xdr:row>
      <xdr:rowOff>292100</xdr:rowOff>
    </xdr:from>
    <xdr:to>
      <xdr:col>0</xdr:col>
      <xdr:colOff>482600</xdr:colOff>
      <xdr:row>80</xdr:row>
      <xdr:rowOff>19050</xdr:rowOff>
    </xdr:to>
    <xdr:pic>
      <xdr:nvPicPr>
        <xdr:cNvPr id="9" name="Afbeelding 8" descr="F11.bmp">
          <a:extLst>
            <a:ext uri="{FF2B5EF4-FFF2-40B4-BE49-F238E27FC236}">
              <a16:creationId xmlns:a16="http://schemas.microsoft.com/office/drawing/2014/main" id="{E9B8B7A7-C737-4158-AEBC-B548F1DE9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14815" r="22222"/>
        <a:stretch>
          <a:fillRect/>
        </a:stretch>
      </xdr:blipFill>
      <xdr:spPr>
        <a:xfrm>
          <a:off x="50800" y="11217275"/>
          <a:ext cx="431800" cy="669925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35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1345C6EA-565D-4B52-B5C8-6FE39FB9C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266700</xdr:rowOff>
    </xdr:from>
    <xdr:to>
      <xdr:col>0</xdr:col>
      <xdr:colOff>541359</xdr:colOff>
      <xdr:row>7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5D72D453-60AD-4D68-BEB1-02779EFB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38</xdr:row>
      <xdr:rowOff>88900</xdr:rowOff>
    </xdr:from>
    <xdr:to>
      <xdr:col>0</xdr:col>
      <xdr:colOff>552450</xdr:colOff>
      <xdr:row>44</xdr:row>
      <xdr:rowOff>53975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DA99B414-6480-4254-B52E-BA51B15B0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0000" r="24000"/>
        <a:stretch>
          <a:fillRect/>
        </a:stretch>
      </xdr:blipFill>
      <xdr:spPr>
        <a:xfrm>
          <a:off x="19050" y="6908800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66675</xdr:rowOff>
    </xdr:from>
    <xdr:to>
      <xdr:col>0</xdr:col>
      <xdr:colOff>542925</xdr:colOff>
      <xdr:row>13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FF814FB4-E329-4074-AA22-7C1160FCC7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18</xdr:row>
      <xdr:rowOff>0</xdr:rowOff>
    </xdr:from>
    <xdr:to>
      <xdr:col>0</xdr:col>
      <xdr:colOff>514350</xdr:colOff>
      <xdr:row>22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5E2A530B-44B7-41F4-8ADE-3F987319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15875</xdr:rowOff>
    </xdr:from>
    <xdr:to>
      <xdr:col>0</xdr:col>
      <xdr:colOff>571500</xdr:colOff>
      <xdr:row>54</xdr:row>
      <xdr:rowOff>79375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5CA23BF6-700B-4F16-80D1-F6D94FAC0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6000" t="25333" r="24000"/>
        <a:stretch>
          <a:fillRect/>
        </a:stretch>
      </xdr:blipFill>
      <xdr:spPr>
        <a:xfrm>
          <a:off x="0" y="8950325"/>
          <a:ext cx="571500" cy="549275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28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8D71375E-0480-434A-8291-AEA4ACC5F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3400425"/>
          <a:ext cx="473075" cy="704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123825</xdr:rowOff>
    </xdr:from>
    <xdr:to>
      <xdr:col>0</xdr:col>
      <xdr:colOff>531834</xdr:colOff>
      <xdr:row>6</xdr:row>
      <xdr:rowOff>149225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EFA5AF89-0970-4DE1-A563-B73039881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24000" r="21333"/>
        <a:stretch>
          <a:fillRect/>
        </a:stretch>
      </xdr:blipFill>
      <xdr:spPr>
        <a:xfrm>
          <a:off x="66675" y="7524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117475</xdr:rowOff>
    </xdr:from>
    <xdr:to>
      <xdr:col>0</xdr:col>
      <xdr:colOff>533400</xdr:colOff>
      <xdr:row>44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0389CE79-FCD1-4D00-8A2D-45B36A6A0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0000" r="24000"/>
        <a:stretch>
          <a:fillRect/>
        </a:stretch>
      </xdr:blipFill>
      <xdr:spPr>
        <a:xfrm>
          <a:off x="0" y="80803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66675</xdr:rowOff>
    </xdr:from>
    <xdr:to>
      <xdr:col>0</xdr:col>
      <xdr:colOff>542925</xdr:colOff>
      <xdr:row>13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E39D66FF-F917-4078-B6F7-158C18A147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18</xdr:row>
      <xdr:rowOff>0</xdr:rowOff>
    </xdr:from>
    <xdr:to>
      <xdr:col>0</xdr:col>
      <xdr:colOff>514350</xdr:colOff>
      <xdr:row>22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8A39458F-6432-476D-B81B-B869990C40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49</xdr:row>
      <xdr:rowOff>111125</xdr:rowOff>
    </xdr:from>
    <xdr:to>
      <xdr:col>0</xdr:col>
      <xdr:colOff>581025</xdr:colOff>
      <xdr:row>53</xdr:row>
      <xdr:rowOff>12700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C040758C-9F08-4A97-9E78-36272464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6000" t="25333" r="24000"/>
        <a:stretch>
          <a:fillRect/>
        </a:stretch>
      </xdr:blipFill>
      <xdr:spPr>
        <a:xfrm>
          <a:off x="9525" y="11979275"/>
          <a:ext cx="571500" cy="549275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28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71A7C65B-54D6-4E4D-AFBB-B3B2EF4AE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6172200"/>
          <a:ext cx="473075" cy="704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142874</xdr:rowOff>
    </xdr:from>
    <xdr:to>
      <xdr:col>0</xdr:col>
      <xdr:colOff>590371</xdr:colOff>
      <xdr:row>6</xdr:row>
      <xdr:rowOff>85545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12120E6-7DFC-4388-BF72-6C23A4394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3449"/>
          <a:ext cx="590371" cy="590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161924</xdr:rowOff>
    </xdr:from>
    <xdr:to>
      <xdr:col>0</xdr:col>
      <xdr:colOff>590371</xdr:colOff>
      <xdr:row>14</xdr:row>
      <xdr:rowOff>104595</xdr:rowOff>
    </xdr:to>
    <xdr:grpSp>
      <xdr:nvGrpSpPr>
        <xdr:cNvPr id="15" name="Groep 14">
          <a:extLst>
            <a:ext uri="{FF2B5EF4-FFF2-40B4-BE49-F238E27FC236}">
              <a16:creationId xmlns:a16="http://schemas.microsoft.com/office/drawing/2014/main" id="{2FC94BE1-DC1D-40F7-BC15-836F29CA8870}"/>
            </a:ext>
          </a:extLst>
        </xdr:cNvPr>
        <xdr:cNvGrpSpPr/>
      </xdr:nvGrpSpPr>
      <xdr:grpSpPr>
        <a:xfrm>
          <a:off x="0" y="2257424"/>
          <a:ext cx="590371" cy="590371"/>
          <a:chOff x="0" y="2038349"/>
          <a:chExt cx="590371" cy="590371"/>
        </a:xfrm>
      </xdr:grpSpPr>
      <xdr:pic>
        <xdr:nvPicPr>
          <xdr:cNvPr id="12" name="Afbeelding 11">
            <a:extLst>
              <a:ext uri="{FF2B5EF4-FFF2-40B4-BE49-F238E27FC236}">
                <a16:creationId xmlns:a16="http://schemas.microsoft.com/office/drawing/2014/main" id="{639D40BF-22E5-4674-BA96-9D50BE8530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2038349"/>
            <a:ext cx="590371" cy="590371"/>
          </a:xfrm>
          <a:prstGeom prst="rect">
            <a:avLst/>
          </a:prstGeom>
        </xdr:spPr>
      </xdr:pic>
      <xdr:cxnSp macro="">
        <xdr:nvCxnSpPr>
          <xdr:cNvPr id="14" name="Rechte verbindingslijn 13">
            <a:extLst>
              <a:ext uri="{FF2B5EF4-FFF2-40B4-BE49-F238E27FC236}">
                <a16:creationId xmlns:a16="http://schemas.microsoft.com/office/drawing/2014/main" id="{AC95B6B3-71EA-474F-A48F-637A335CD59B}"/>
              </a:ext>
            </a:extLst>
          </xdr:cNvPr>
          <xdr:cNvCxnSpPr/>
        </xdr:nvCxnSpPr>
        <xdr:spPr>
          <a:xfrm>
            <a:off x="133350" y="2390775"/>
            <a:ext cx="29527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19</xdr:row>
      <xdr:rowOff>114300</xdr:rowOff>
    </xdr:from>
    <xdr:to>
      <xdr:col>0</xdr:col>
      <xdr:colOff>590371</xdr:colOff>
      <xdr:row>23</xdr:row>
      <xdr:rowOff>56971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68BBD548-1BB4-4B26-981A-EFFC2D5F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6650"/>
          <a:ext cx="590371" cy="590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0</xdr:col>
      <xdr:colOff>590371</xdr:colOff>
      <xdr:row>31</xdr:row>
      <xdr:rowOff>114121</xdr:rowOff>
    </xdr:to>
    <xdr:grpSp>
      <xdr:nvGrpSpPr>
        <xdr:cNvPr id="28" name="Groep 27">
          <a:extLst>
            <a:ext uri="{FF2B5EF4-FFF2-40B4-BE49-F238E27FC236}">
              <a16:creationId xmlns:a16="http://schemas.microsoft.com/office/drawing/2014/main" id="{3BDA46EE-2E16-4A9B-B0F4-960EBD7AA366}"/>
            </a:ext>
          </a:extLst>
        </xdr:cNvPr>
        <xdr:cNvGrpSpPr/>
      </xdr:nvGrpSpPr>
      <xdr:grpSpPr>
        <a:xfrm>
          <a:off x="0" y="5067300"/>
          <a:ext cx="590371" cy="590371"/>
          <a:chOff x="0" y="5075569"/>
          <a:chExt cx="590371" cy="591313"/>
        </a:xfrm>
      </xdr:grpSpPr>
      <xdr:pic>
        <xdr:nvPicPr>
          <xdr:cNvPr id="21" name="Afbeelding 20">
            <a:extLst>
              <a:ext uri="{FF2B5EF4-FFF2-40B4-BE49-F238E27FC236}">
                <a16:creationId xmlns:a16="http://schemas.microsoft.com/office/drawing/2014/main" id="{7D2A5AF1-3543-4CE4-8513-5F8FB79D4F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5075569"/>
            <a:ext cx="590371" cy="591313"/>
          </a:xfrm>
          <a:prstGeom prst="rect">
            <a:avLst/>
          </a:prstGeom>
        </xdr:spPr>
      </xdr:pic>
      <xdr:cxnSp macro="">
        <xdr:nvCxnSpPr>
          <xdr:cNvPr id="23" name="Rechte verbindingslijn 22">
            <a:extLst>
              <a:ext uri="{FF2B5EF4-FFF2-40B4-BE49-F238E27FC236}">
                <a16:creationId xmlns:a16="http://schemas.microsoft.com/office/drawing/2014/main" id="{B0622576-A460-4D64-8D30-DAAD0C06809D}"/>
              </a:ext>
            </a:extLst>
          </xdr:cNvPr>
          <xdr:cNvCxnSpPr/>
        </xdr:nvCxnSpPr>
        <xdr:spPr>
          <a:xfrm>
            <a:off x="57574" y="5402630"/>
            <a:ext cx="460549" cy="97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C59"/>
  </sheetPr>
  <dimension ref="A1:F74"/>
  <sheetViews>
    <sheetView tabSelected="1" workbookViewId="0">
      <selection activeCell="B4" sqref="B4"/>
    </sheetView>
  </sheetViews>
  <sheetFormatPr defaultRowHeight="12.75"/>
  <cols>
    <col min="2" max="2" width="26" customWidth="1"/>
    <col min="3" max="3" width="11" bestFit="1" customWidth="1"/>
    <col min="4" max="4" width="12.28515625" bestFit="1" customWidth="1"/>
    <col min="5" max="5" width="11.7109375" bestFit="1" customWidth="1"/>
    <col min="6" max="6" width="34.42578125" customWidth="1"/>
    <col min="7" max="7" width="42.85546875" customWidth="1"/>
  </cols>
  <sheetData>
    <row r="1" spans="1:6" ht="49.5" customHeight="1" thickBot="1">
      <c r="A1" s="49" t="s">
        <v>53</v>
      </c>
      <c r="B1" s="50"/>
      <c r="C1" s="50"/>
      <c r="D1" s="50"/>
      <c r="E1" s="50"/>
      <c r="F1" s="51"/>
    </row>
    <row r="2" spans="1:6">
      <c r="A2" s="54"/>
      <c r="B2" s="52" t="s">
        <v>7</v>
      </c>
      <c r="C2" s="52"/>
      <c r="D2" s="52"/>
      <c r="E2" s="52"/>
      <c r="F2" s="53"/>
    </row>
    <row r="3" spans="1:6">
      <c r="A3" s="55"/>
      <c r="B3" s="3" t="s">
        <v>16</v>
      </c>
      <c r="C3" s="10" t="s">
        <v>3</v>
      </c>
      <c r="D3" s="10" t="s">
        <v>4</v>
      </c>
      <c r="E3" s="10" t="s">
        <v>5</v>
      </c>
      <c r="F3" s="12" t="s">
        <v>1</v>
      </c>
    </row>
    <row r="4" spans="1:6">
      <c r="A4" s="55"/>
      <c r="B4" s="38">
        <f>E4+F4-(C4+17+D4)</f>
        <v>43</v>
      </c>
      <c r="C4" s="9">
        <v>0</v>
      </c>
      <c r="D4" s="9">
        <v>0</v>
      </c>
      <c r="E4" s="9">
        <v>0</v>
      </c>
      <c r="F4" s="13">
        <v>60</v>
      </c>
    </row>
    <row r="5" spans="1:6" ht="12.75" customHeight="1">
      <c r="A5" s="55"/>
      <c r="B5" s="57"/>
      <c r="C5" s="58"/>
      <c r="D5" s="62" t="s">
        <v>48</v>
      </c>
      <c r="E5" s="62"/>
      <c r="F5" s="63"/>
    </row>
    <row r="6" spans="1:6">
      <c r="A6" s="55"/>
      <c r="B6" s="1" t="s">
        <v>6</v>
      </c>
      <c r="C6" s="5" t="s">
        <v>0</v>
      </c>
      <c r="D6" s="64"/>
      <c r="E6" s="64"/>
      <c r="F6" s="65"/>
    </row>
    <row r="7" spans="1:6">
      <c r="A7" s="55"/>
      <c r="B7" s="15">
        <f>C7</f>
        <v>0</v>
      </c>
      <c r="C7" s="11">
        <v>0</v>
      </c>
      <c r="D7" s="64"/>
      <c r="E7" s="64"/>
      <c r="F7" s="65"/>
    </row>
    <row r="8" spans="1:6" ht="13.5" thickBot="1">
      <c r="A8" s="56"/>
      <c r="B8" s="76"/>
      <c r="C8" s="76"/>
      <c r="D8" s="66"/>
      <c r="E8" s="66"/>
      <c r="F8" s="67"/>
    </row>
    <row r="9" spans="1:6">
      <c r="A9" s="54"/>
      <c r="B9" s="59" t="s">
        <v>8</v>
      </c>
      <c r="C9" s="60"/>
      <c r="D9" s="60"/>
      <c r="E9" s="60"/>
      <c r="F9" s="61"/>
    </row>
    <row r="10" spans="1:6">
      <c r="A10" s="55"/>
      <c r="B10" s="1" t="s">
        <v>2</v>
      </c>
      <c r="C10" s="5" t="s">
        <v>3</v>
      </c>
      <c r="D10" s="5" t="s">
        <v>4</v>
      </c>
      <c r="E10" s="5" t="s">
        <v>40</v>
      </c>
      <c r="F10" s="77"/>
    </row>
    <row r="11" spans="1:6">
      <c r="A11" s="55"/>
      <c r="B11" s="8">
        <f>E11-(C11+D11+58)</f>
        <v>-58</v>
      </c>
      <c r="C11" s="9">
        <v>0</v>
      </c>
      <c r="D11" s="9">
        <v>0</v>
      </c>
      <c r="E11" s="9">
        <v>0</v>
      </c>
      <c r="F11" s="78"/>
    </row>
    <row r="12" spans="1:6">
      <c r="A12" s="55"/>
      <c r="B12" s="57"/>
      <c r="C12" s="58"/>
      <c r="D12" s="68"/>
      <c r="E12" s="69"/>
      <c r="F12" s="78"/>
    </row>
    <row r="13" spans="1:6">
      <c r="A13" s="55"/>
      <c r="B13" s="1" t="s">
        <v>6</v>
      </c>
      <c r="C13" s="5" t="s">
        <v>0</v>
      </c>
      <c r="D13" s="70"/>
      <c r="E13" s="71"/>
      <c r="F13" s="78"/>
    </row>
    <row r="14" spans="1:6">
      <c r="A14" s="55"/>
      <c r="B14" s="8">
        <f>C14</f>
        <v>0</v>
      </c>
      <c r="C14" s="9">
        <v>0</v>
      </c>
      <c r="D14" s="70"/>
      <c r="E14" s="71"/>
      <c r="F14" s="78"/>
    </row>
    <row r="15" spans="1:6" ht="13.5" thickBot="1">
      <c r="A15" s="56"/>
      <c r="B15" s="74"/>
      <c r="C15" s="75"/>
      <c r="D15" s="72"/>
      <c r="E15" s="73"/>
      <c r="F15" s="79"/>
    </row>
    <row r="16" spans="1:6">
      <c r="A16" s="54"/>
      <c r="B16" s="59" t="s">
        <v>17</v>
      </c>
      <c r="C16" s="60"/>
      <c r="D16" s="60"/>
      <c r="E16" s="60"/>
      <c r="F16" s="61"/>
    </row>
    <row r="17" spans="1:6">
      <c r="A17" s="55"/>
      <c r="B17" s="1" t="s">
        <v>2</v>
      </c>
      <c r="C17" s="5" t="s">
        <v>3</v>
      </c>
      <c r="D17" s="5" t="s">
        <v>4</v>
      </c>
      <c r="E17" s="85"/>
      <c r="F17" s="86"/>
    </row>
    <row r="18" spans="1:6">
      <c r="A18" s="55"/>
      <c r="B18" s="16">
        <f>C18+D18-45</f>
        <v>-45</v>
      </c>
      <c r="C18" s="9">
        <v>0</v>
      </c>
      <c r="D18" s="9">
        <v>0</v>
      </c>
      <c r="E18" s="87"/>
      <c r="F18" s="88"/>
    </row>
    <row r="19" spans="1:6">
      <c r="A19" s="55"/>
      <c r="B19" s="96"/>
      <c r="C19" s="96"/>
      <c r="D19" s="97"/>
      <c r="E19" s="87"/>
      <c r="F19" s="88"/>
    </row>
    <row r="20" spans="1:6">
      <c r="A20" s="55"/>
      <c r="B20" s="1" t="s">
        <v>6</v>
      </c>
      <c r="C20" s="2" t="s">
        <v>0</v>
      </c>
      <c r="D20" s="2" t="s">
        <v>41</v>
      </c>
      <c r="E20" s="87"/>
      <c r="F20" s="88"/>
    </row>
    <row r="21" spans="1:6">
      <c r="A21" s="55"/>
      <c r="B21" s="16">
        <f>D21-C21-125</f>
        <v>-125</v>
      </c>
      <c r="C21" s="9">
        <v>0</v>
      </c>
      <c r="D21" s="9">
        <v>0</v>
      </c>
      <c r="E21" s="87"/>
      <c r="F21" s="88"/>
    </row>
    <row r="22" spans="1:6" ht="13.5" thickBot="1">
      <c r="A22" s="56"/>
      <c r="B22" s="91"/>
      <c r="C22" s="91"/>
      <c r="D22" s="92"/>
      <c r="E22" s="89"/>
      <c r="F22" s="90"/>
    </row>
    <row r="23" spans="1:6">
      <c r="A23" s="93"/>
      <c r="B23" s="59" t="s">
        <v>19</v>
      </c>
      <c r="C23" s="60"/>
      <c r="D23" s="60"/>
      <c r="E23" s="60"/>
      <c r="F23" s="61"/>
    </row>
    <row r="24" spans="1:6">
      <c r="A24" s="94"/>
      <c r="B24" s="1" t="s">
        <v>18</v>
      </c>
      <c r="C24" s="5" t="s">
        <v>3</v>
      </c>
      <c r="D24" s="5" t="s">
        <v>4</v>
      </c>
      <c r="E24" s="42"/>
      <c r="F24" s="22" t="s">
        <v>21</v>
      </c>
    </row>
    <row r="25" spans="1:6">
      <c r="A25" s="94"/>
      <c r="B25" s="16">
        <f>C25+D25+5-F25</f>
        <v>-845</v>
      </c>
      <c r="C25" s="9">
        <v>0</v>
      </c>
      <c r="D25" s="9">
        <v>0</v>
      </c>
      <c r="E25" s="43"/>
      <c r="F25" s="13">
        <v>850</v>
      </c>
    </row>
    <row r="26" spans="1:6">
      <c r="A26" s="94"/>
      <c r="B26" s="44"/>
      <c r="C26" s="44"/>
      <c r="D26" s="44"/>
      <c r="E26" s="44"/>
      <c r="F26" s="45"/>
    </row>
    <row r="27" spans="1:6">
      <c r="A27" s="94"/>
      <c r="B27" s="1" t="s">
        <v>20</v>
      </c>
      <c r="C27" s="44"/>
      <c r="D27" s="44"/>
      <c r="E27" s="46"/>
      <c r="F27" s="22"/>
    </row>
    <row r="28" spans="1:6">
      <c r="A28" s="94"/>
      <c r="B28" s="16">
        <f>F25-91</f>
        <v>759</v>
      </c>
      <c r="C28" s="44"/>
      <c r="D28" s="44"/>
      <c r="E28" s="46"/>
      <c r="F28" s="35"/>
    </row>
    <row r="29" spans="1:6" ht="12.75" customHeight="1">
      <c r="A29" s="94"/>
      <c r="B29" s="101"/>
      <c r="C29" s="101"/>
      <c r="D29" s="101"/>
      <c r="E29" s="101"/>
      <c r="F29" s="102" t="s">
        <v>46</v>
      </c>
    </row>
    <row r="30" spans="1:6" ht="12.75" customHeight="1">
      <c r="A30" s="94"/>
      <c r="B30" s="1" t="s">
        <v>6</v>
      </c>
      <c r="C30" s="23" t="s">
        <v>0</v>
      </c>
      <c r="D30" s="24" t="s">
        <v>41</v>
      </c>
      <c r="E30" s="47"/>
      <c r="F30" s="103"/>
    </row>
    <row r="31" spans="1:6">
      <c r="A31" s="94"/>
      <c r="B31" s="16">
        <f>D31-C31-125</f>
        <v>-125</v>
      </c>
      <c r="C31" s="9">
        <v>0</v>
      </c>
      <c r="D31" s="9">
        <v>0</v>
      </c>
      <c r="E31" s="47"/>
      <c r="F31" s="103"/>
    </row>
    <row r="32" spans="1:6" ht="13.5" thickBot="1">
      <c r="A32" s="95"/>
      <c r="B32" s="91"/>
      <c r="C32" s="91"/>
      <c r="D32" s="92"/>
      <c r="E32" s="48"/>
      <c r="F32" s="104"/>
    </row>
    <row r="33" spans="1:6">
      <c r="A33" s="80"/>
      <c r="B33" s="84" t="s">
        <v>9</v>
      </c>
      <c r="C33" s="52"/>
      <c r="D33" s="52"/>
      <c r="E33" s="52"/>
      <c r="F33" s="53"/>
    </row>
    <row r="34" spans="1:6">
      <c r="A34" s="81"/>
      <c r="B34" s="7" t="s">
        <v>10</v>
      </c>
      <c r="C34" s="6" t="s">
        <v>3</v>
      </c>
      <c r="D34" s="6" t="s">
        <v>4</v>
      </c>
      <c r="E34" s="6" t="s">
        <v>40</v>
      </c>
      <c r="F34" s="17"/>
    </row>
    <row r="35" spans="1:6">
      <c r="A35" s="81"/>
      <c r="B35" s="16">
        <f>E35-(C35+D35+72)</f>
        <v>-72</v>
      </c>
      <c r="C35" s="14">
        <v>0</v>
      </c>
      <c r="D35" s="14">
        <v>0</v>
      </c>
      <c r="E35" s="14">
        <v>0</v>
      </c>
      <c r="F35" s="65" t="s">
        <v>22</v>
      </c>
    </row>
    <row r="36" spans="1:6">
      <c r="A36" s="81"/>
      <c r="B36" s="98"/>
      <c r="C36" s="44"/>
      <c r="F36" s="65"/>
    </row>
    <row r="37" spans="1:6">
      <c r="A37" s="81"/>
      <c r="B37" s="7" t="s">
        <v>11</v>
      </c>
      <c r="C37" s="47"/>
      <c r="D37" s="6" t="s">
        <v>41</v>
      </c>
      <c r="F37" s="65"/>
    </row>
    <row r="38" spans="1:6">
      <c r="A38" s="81"/>
      <c r="B38" s="16">
        <f>D38-80</f>
        <v>-80</v>
      </c>
      <c r="C38" s="47"/>
      <c r="D38" s="14">
        <v>0</v>
      </c>
      <c r="F38" s="65"/>
    </row>
    <row r="39" spans="1:6">
      <c r="A39" s="81"/>
      <c r="B39" s="99"/>
      <c r="C39" s="100"/>
      <c r="D39" s="100"/>
      <c r="E39" s="39"/>
      <c r="F39" s="83"/>
    </row>
    <row r="40" spans="1:6">
      <c r="A40" s="81"/>
      <c r="B40" s="7" t="s">
        <v>12</v>
      </c>
      <c r="C40" s="6" t="s">
        <v>3</v>
      </c>
      <c r="D40" s="6" t="s">
        <v>4</v>
      </c>
      <c r="E40" s="6"/>
      <c r="F40" s="17"/>
    </row>
    <row r="41" spans="1:6" ht="12.75" customHeight="1">
      <c r="A41" s="81"/>
      <c r="B41" s="16">
        <f>C41+D41-45</f>
        <v>-45</v>
      </c>
      <c r="C41" s="14">
        <v>0</v>
      </c>
      <c r="D41" s="14">
        <v>0</v>
      </c>
      <c r="E41" s="64" t="s">
        <v>27</v>
      </c>
      <c r="F41" s="65"/>
    </row>
    <row r="42" spans="1:6">
      <c r="A42" s="81"/>
      <c r="B42" s="98"/>
      <c r="C42" s="44"/>
      <c r="D42" s="44"/>
      <c r="E42" s="64"/>
      <c r="F42" s="65"/>
    </row>
    <row r="43" spans="1:6">
      <c r="A43" s="81"/>
      <c r="B43" s="7" t="s">
        <v>13</v>
      </c>
      <c r="C43" s="6" t="s">
        <v>0</v>
      </c>
      <c r="D43" s="6" t="s">
        <v>41</v>
      </c>
      <c r="E43" s="64"/>
      <c r="F43" s="65"/>
    </row>
    <row r="44" spans="1:6">
      <c r="A44" s="81"/>
      <c r="B44" s="16">
        <f>D44-C44-125</f>
        <v>-125</v>
      </c>
      <c r="C44" s="14">
        <v>0</v>
      </c>
      <c r="D44" s="14">
        <v>0</v>
      </c>
      <c r="E44" s="64"/>
      <c r="F44" s="65"/>
    </row>
    <row r="45" spans="1:6" ht="13.5" thickBot="1">
      <c r="A45" s="82"/>
      <c r="B45" s="107"/>
      <c r="C45" s="91"/>
      <c r="D45" s="91"/>
      <c r="E45" s="66"/>
      <c r="F45" s="67"/>
    </row>
    <row r="46" spans="1:6">
      <c r="A46" s="54"/>
      <c r="B46" s="84" t="s">
        <v>14</v>
      </c>
      <c r="C46" s="52"/>
      <c r="D46" s="52"/>
      <c r="E46" s="52"/>
      <c r="F46" s="53"/>
    </row>
    <row r="47" spans="1:6">
      <c r="A47" s="55"/>
      <c r="B47" s="7" t="s">
        <v>16</v>
      </c>
      <c r="C47" s="6" t="s">
        <v>3</v>
      </c>
      <c r="D47" s="6" t="s">
        <v>4</v>
      </c>
      <c r="E47" s="6" t="s">
        <v>5</v>
      </c>
      <c r="F47" s="17" t="s">
        <v>15</v>
      </c>
    </row>
    <row r="48" spans="1:6">
      <c r="A48" s="55"/>
      <c r="B48" s="16">
        <f>E48+F48-(C48+17+D48)</f>
        <v>43</v>
      </c>
      <c r="C48" s="14">
        <v>0</v>
      </c>
      <c r="D48" s="14">
        <v>0</v>
      </c>
      <c r="E48" s="14">
        <v>0</v>
      </c>
      <c r="F48" s="20">
        <v>60</v>
      </c>
    </row>
    <row r="49" spans="1:6" ht="12.75" customHeight="1">
      <c r="A49" s="55"/>
      <c r="B49" s="98"/>
      <c r="C49" s="44"/>
      <c r="D49" s="44"/>
      <c r="E49" s="64" t="s">
        <v>47</v>
      </c>
      <c r="F49" s="65"/>
    </row>
    <row r="50" spans="1:6">
      <c r="A50" s="55"/>
      <c r="B50" s="7" t="s">
        <v>11</v>
      </c>
      <c r="C50" s="47"/>
      <c r="D50" s="6" t="s">
        <v>41</v>
      </c>
      <c r="E50" s="64"/>
      <c r="F50" s="65"/>
    </row>
    <row r="51" spans="1:6">
      <c r="A51" s="55"/>
      <c r="B51" s="16">
        <f>D51-80</f>
        <v>-80</v>
      </c>
      <c r="C51" s="47"/>
      <c r="D51" s="14">
        <v>0</v>
      </c>
      <c r="E51" s="64"/>
      <c r="F51" s="65"/>
    </row>
    <row r="52" spans="1:6">
      <c r="A52" s="55"/>
      <c r="B52" s="99"/>
      <c r="C52" s="100"/>
      <c r="D52" s="100"/>
      <c r="E52" s="115"/>
      <c r="F52" s="83"/>
    </row>
    <row r="53" spans="1:6">
      <c r="A53" s="55"/>
      <c r="B53" s="18" t="s">
        <v>16</v>
      </c>
      <c r="C53" s="19" t="s">
        <v>3</v>
      </c>
      <c r="D53" s="19" t="s">
        <v>4</v>
      </c>
      <c r="E53" s="19"/>
      <c r="F53" s="21"/>
    </row>
    <row r="54" spans="1:6" ht="12.75" customHeight="1">
      <c r="A54" s="55"/>
      <c r="B54" s="16">
        <f>C54+D54-45</f>
        <v>-45</v>
      </c>
      <c r="C54" s="14">
        <v>0</v>
      </c>
      <c r="D54" s="14">
        <v>0</v>
      </c>
      <c r="E54" s="64" t="s">
        <v>28</v>
      </c>
      <c r="F54" s="65"/>
    </row>
    <row r="55" spans="1:6">
      <c r="A55" s="55"/>
      <c r="B55" s="98"/>
      <c r="C55" s="44"/>
      <c r="D55" s="44"/>
      <c r="E55" s="64"/>
      <c r="F55" s="65"/>
    </row>
    <row r="56" spans="1:6">
      <c r="A56" s="55"/>
      <c r="B56" s="7" t="s">
        <v>30</v>
      </c>
      <c r="C56" s="6" t="s">
        <v>0</v>
      </c>
      <c r="D56" s="6" t="s">
        <v>41</v>
      </c>
      <c r="E56" s="64"/>
      <c r="F56" s="65"/>
    </row>
    <row r="57" spans="1:6">
      <c r="A57" s="55"/>
      <c r="B57" s="16">
        <f>D57-C57-125</f>
        <v>-125</v>
      </c>
      <c r="C57" s="14">
        <v>0</v>
      </c>
      <c r="D57" s="14">
        <v>0</v>
      </c>
      <c r="E57" s="64"/>
      <c r="F57" s="65"/>
    </row>
    <row r="58" spans="1:6" ht="13.5" thickBot="1">
      <c r="A58" s="56"/>
      <c r="B58" s="107"/>
      <c r="C58" s="91"/>
      <c r="D58" s="91"/>
      <c r="E58" s="66"/>
      <c r="F58" s="67"/>
    </row>
    <row r="59" spans="1:6">
      <c r="A59" s="54"/>
      <c r="B59" s="59" t="s">
        <v>23</v>
      </c>
      <c r="C59" s="60"/>
      <c r="D59" s="60"/>
      <c r="E59" s="60"/>
      <c r="F59" s="61"/>
    </row>
    <row r="60" spans="1:6">
      <c r="A60" s="55"/>
      <c r="B60" s="1" t="s">
        <v>2</v>
      </c>
      <c r="C60" s="5" t="s">
        <v>3</v>
      </c>
      <c r="D60" s="5" t="s">
        <v>4</v>
      </c>
      <c r="E60" s="114"/>
      <c r="F60" s="86"/>
    </row>
    <row r="61" spans="1:6">
      <c r="A61" s="55"/>
      <c r="B61" s="16">
        <f>C61+D61-45</f>
        <v>-45</v>
      </c>
      <c r="C61" s="9">
        <v>0</v>
      </c>
      <c r="D61" s="9">
        <v>0</v>
      </c>
      <c r="E61" s="47"/>
      <c r="F61" s="88"/>
    </row>
    <row r="62" spans="1:6">
      <c r="A62" s="55"/>
      <c r="B62" s="96"/>
      <c r="C62" s="96"/>
      <c r="D62" s="96"/>
      <c r="E62" s="47"/>
      <c r="F62" s="88"/>
    </row>
    <row r="63" spans="1:6">
      <c r="A63" s="55"/>
      <c r="B63" s="1" t="s">
        <v>24</v>
      </c>
      <c r="C63" s="5" t="s">
        <v>0</v>
      </c>
      <c r="D63" s="5" t="s">
        <v>41</v>
      </c>
      <c r="E63" s="47"/>
      <c r="F63" s="88"/>
    </row>
    <row r="64" spans="1:6">
      <c r="A64" s="55"/>
      <c r="B64" s="16">
        <f>(D64-C64-170)/2</f>
        <v>-85</v>
      </c>
      <c r="C64" s="9">
        <v>0</v>
      </c>
      <c r="D64" s="9">
        <v>0</v>
      </c>
      <c r="E64" s="47"/>
      <c r="F64" s="88"/>
    </row>
    <row r="65" spans="1:6" ht="13.5" thickBot="1">
      <c r="A65" s="56"/>
      <c r="B65" s="91"/>
      <c r="C65" s="91"/>
      <c r="D65" s="91"/>
      <c r="E65" s="48"/>
      <c r="F65" s="90"/>
    </row>
    <row r="66" spans="1:6" ht="12.75" customHeight="1">
      <c r="A66" s="54"/>
      <c r="B66" s="84" t="s">
        <v>25</v>
      </c>
      <c r="C66" s="52"/>
      <c r="D66" s="52"/>
      <c r="E66" s="52"/>
      <c r="F66" s="53"/>
    </row>
    <row r="67" spans="1:6">
      <c r="A67" s="55"/>
      <c r="B67" s="1" t="s">
        <v>16</v>
      </c>
      <c r="C67" s="5" t="s">
        <v>3</v>
      </c>
      <c r="D67" s="5" t="s">
        <v>4</v>
      </c>
      <c r="E67" s="5" t="s">
        <v>5</v>
      </c>
      <c r="F67" s="25" t="s">
        <v>1</v>
      </c>
    </row>
    <row r="68" spans="1:6">
      <c r="A68" s="55"/>
      <c r="B68" s="8">
        <f>E68+F68-(C68+D68+17)</f>
        <v>43</v>
      </c>
      <c r="C68" s="9">
        <v>0</v>
      </c>
      <c r="D68" s="9">
        <v>0</v>
      </c>
      <c r="E68" s="9">
        <v>0</v>
      </c>
      <c r="F68" s="13">
        <v>60</v>
      </c>
    </row>
    <row r="69" spans="1:6" ht="12.75" customHeight="1">
      <c r="A69" s="55"/>
      <c r="B69" s="106"/>
      <c r="C69" s="106"/>
      <c r="D69" s="106"/>
      <c r="E69" s="62" t="s">
        <v>49</v>
      </c>
      <c r="F69" s="63"/>
    </row>
    <row r="70" spans="1:6">
      <c r="A70" s="55"/>
      <c r="B70" s="1" t="s">
        <v>6</v>
      </c>
      <c r="C70" s="112"/>
      <c r="D70" s="4" t="s">
        <v>41</v>
      </c>
      <c r="E70" s="64"/>
      <c r="F70" s="65"/>
    </row>
    <row r="71" spans="1:6">
      <c r="A71" s="55"/>
      <c r="B71" s="8">
        <f>(D71-80)</f>
        <v>-80</v>
      </c>
      <c r="C71" s="113"/>
      <c r="D71" s="9">
        <v>0</v>
      </c>
      <c r="E71" s="64"/>
      <c r="F71" s="65"/>
    </row>
    <row r="72" spans="1:6" ht="13.5" thickBot="1">
      <c r="A72" s="55"/>
      <c r="B72" s="105"/>
      <c r="C72" s="105"/>
      <c r="D72" s="105"/>
      <c r="E72" s="110"/>
      <c r="F72" s="111"/>
    </row>
    <row r="73" spans="1:6" ht="51.75" customHeight="1" thickBot="1">
      <c r="A73" s="108"/>
      <c r="B73" s="109"/>
      <c r="C73" s="109"/>
      <c r="D73" s="109"/>
      <c r="E73" s="109"/>
      <c r="F73" t="e" vm="1">
        <v>#VALUE!</v>
      </c>
    </row>
    <row r="74" spans="1:6">
      <c r="F74" t="s">
        <v>58</v>
      </c>
    </row>
  </sheetData>
  <sheetProtection algorithmName="SHA-512" hashValue="GYPxM5bqmkS6Gb6HZp0mOdB8vSn/7l9Hes018HkRLjBsT7/3L2C5dEMxxxFIrRwf7YPdKnVeKZkAkAKqQPJyuw==" saltValue="dS2COAp4vU9VkAr32ZnjPA==" spinCount="100000" sheet="1" objects="1" scenarios="1"/>
  <mergeCells count="56">
    <mergeCell ref="E41:F45"/>
    <mergeCell ref="B46:F46"/>
    <mergeCell ref="B45:D45"/>
    <mergeCell ref="B42:D42"/>
    <mergeCell ref="C50:C51"/>
    <mergeCell ref="A73:E73"/>
    <mergeCell ref="A66:A72"/>
    <mergeCell ref="B66:F66"/>
    <mergeCell ref="E69:F72"/>
    <mergeCell ref="C70:C71"/>
    <mergeCell ref="A46:A58"/>
    <mergeCell ref="B72:D72"/>
    <mergeCell ref="B69:D69"/>
    <mergeCell ref="B58:D58"/>
    <mergeCell ref="B55:D55"/>
    <mergeCell ref="B52:D52"/>
    <mergeCell ref="B49:D49"/>
    <mergeCell ref="A59:A65"/>
    <mergeCell ref="B59:F59"/>
    <mergeCell ref="B62:D62"/>
    <mergeCell ref="B65:D65"/>
    <mergeCell ref="E60:F65"/>
    <mergeCell ref="E49:F52"/>
    <mergeCell ref="E54:F58"/>
    <mergeCell ref="A33:A45"/>
    <mergeCell ref="B23:F23"/>
    <mergeCell ref="A16:A22"/>
    <mergeCell ref="F35:F39"/>
    <mergeCell ref="B33:F33"/>
    <mergeCell ref="E17:F22"/>
    <mergeCell ref="B22:D22"/>
    <mergeCell ref="A23:A32"/>
    <mergeCell ref="B19:D19"/>
    <mergeCell ref="B32:D32"/>
    <mergeCell ref="B16:F16"/>
    <mergeCell ref="B36:C36"/>
    <mergeCell ref="C37:C38"/>
    <mergeCell ref="B39:D39"/>
    <mergeCell ref="B29:E29"/>
    <mergeCell ref="F29:F32"/>
    <mergeCell ref="E24:E25"/>
    <mergeCell ref="B26:F26"/>
    <mergeCell ref="C27:E28"/>
    <mergeCell ref="E30:E32"/>
    <mergeCell ref="A1:F1"/>
    <mergeCell ref="B2:F2"/>
    <mergeCell ref="A9:A15"/>
    <mergeCell ref="B12:C12"/>
    <mergeCell ref="B9:F9"/>
    <mergeCell ref="A2:A8"/>
    <mergeCell ref="B5:C5"/>
    <mergeCell ref="D5:F8"/>
    <mergeCell ref="D12:E15"/>
    <mergeCell ref="B15:C15"/>
    <mergeCell ref="B8:C8"/>
    <mergeCell ref="F10:F15"/>
  </mergeCells>
  <conditionalFormatting sqref="B7">
    <cfRule type="cellIs" dxfId="92" priority="33" stopIfTrue="1" operator="equal">
      <formula>-23</formula>
    </cfRule>
  </conditionalFormatting>
  <conditionalFormatting sqref="B11">
    <cfRule type="cellIs" dxfId="91" priority="30" stopIfTrue="1" operator="equal">
      <formula>-23</formula>
    </cfRule>
  </conditionalFormatting>
  <conditionalFormatting sqref="B14">
    <cfRule type="cellIs" dxfId="90" priority="29" stopIfTrue="1" operator="equal">
      <formula>-23</formula>
    </cfRule>
  </conditionalFormatting>
  <conditionalFormatting sqref="B18">
    <cfRule type="cellIs" dxfId="89" priority="14" stopIfTrue="1" operator="equal">
      <formula>-23</formula>
    </cfRule>
  </conditionalFormatting>
  <conditionalFormatting sqref="B21">
    <cfRule type="cellIs" dxfId="88" priority="13" stopIfTrue="1" operator="equal">
      <formula>-23</formula>
    </cfRule>
  </conditionalFormatting>
  <conditionalFormatting sqref="B25">
    <cfRule type="cellIs" dxfId="87" priority="9" stopIfTrue="1" operator="equal">
      <formula>-23</formula>
    </cfRule>
  </conditionalFormatting>
  <conditionalFormatting sqref="B28:B29">
    <cfRule type="cellIs" dxfId="86" priority="8" stopIfTrue="1" operator="equal">
      <formula>-23</formula>
    </cfRule>
  </conditionalFormatting>
  <conditionalFormatting sqref="B31">
    <cfRule type="cellIs" dxfId="85" priority="10" stopIfTrue="1" operator="equal">
      <formula>-23</formula>
    </cfRule>
  </conditionalFormatting>
  <conditionalFormatting sqref="B35">
    <cfRule type="cellIs" dxfId="84" priority="26" stopIfTrue="1" operator="equal">
      <formula>-23</formula>
    </cfRule>
  </conditionalFormatting>
  <conditionalFormatting sqref="B38">
    <cfRule type="cellIs" dxfId="83" priority="25" stopIfTrue="1" operator="equal">
      <formula>-23</formula>
    </cfRule>
  </conditionalFormatting>
  <conditionalFormatting sqref="B41">
    <cfRule type="cellIs" dxfId="82" priority="24" stopIfTrue="1" operator="equal">
      <formula>-23</formula>
    </cfRule>
  </conditionalFormatting>
  <conditionalFormatting sqref="B44">
    <cfRule type="cellIs" dxfId="81" priority="23" stopIfTrue="1" operator="equal">
      <formula>-23</formula>
    </cfRule>
  </conditionalFormatting>
  <conditionalFormatting sqref="B48">
    <cfRule type="cellIs" dxfId="80" priority="21" stopIfTrue="1" operator="equal">
      <formula>-33</formula>
    </cfRule>
  </conditionalFormatting>
  <conditionalFormatting sqref="B51">
    <cfRule type="cellIs" dxfId="79" priority="17" stopIfTrue="1" operator="equal">
      <formula>-23</formula>
    </cfRule>
  </conditionalFormatting>
  <conditionalFormatting sqref="B54">
    <cfRule type="cellIs" dxfId="78" priority="20" stopIfTrue="1" operator="equal">
      <formula>-23</formula>
    </cfRule>
  </conditionalFormatting>
  <conditionalFormatting sqref="B57">
    <cfRule type="cellIs" dxfId="77" priority="19" stopIfTrue="1" operator="equal">
      <formula>-23</formula>
    </cfRule>
  </conditionalFormatting>
  <conditionalFormatting sqref="B61">
    <cfRule type="cellIs" dxfId="76" priority="5" stopIfTrue="1" operator="equal">
      <formula>-23</formula>
    </cfRule>
  </conditionalFormatting>
  <conditionalFormatting sqref="B64">
    <cfRule type="cellIs" dxfId="75" priority="4" stopIfTrue="1" operator="equal">
      <formula>-23</formula>
    </cfRule>
  </conditionalFormatting>
  <conditionalFormatting sqref="B68">
    <cfRule type="cellIs" dxfId="74" priority="1" operator="equal">
      <formula>-23</formula>
    </cfRule>
    <cfRule type="cellIs" dxfId="73" priority="2" stopIfTrue="1" operator="equal">
      <formula>-44</formula>
    </cfRule>
  </conditionalFormatting>
  <conditionalFormatting sqref="B71">
    <cfRule type="cellIs" dxfId="72" priority="3" stopIfTrue="1" operator="equal">
      <formula>-85</formula>
    </cfRule>
  </conditionalFormatting>
  <dataValidations disablePrompts="1" count="2">
    <dataValidation type="whole" errorStyle="warning" allowBlank="1" showErrorMessage="1" error="Uitgeschoven lengte schuifstukje minimaal 20 - maximaal 60 mm" sqref="F4 F48" xr:uid="{00000000-0002-0000-0000-000000000000}">
      <formula1>20</formula1>
      <formula2>60</formula2>
    </dataValidation>
    <dataValidation type="whole" allowBlank="1" showErrorMessage="1" error="Uitgeschoven lengte uitschuifstukje minimimaal 20 - maximaal 60 mm" sqref="F68" xr:uid="{00000000-0002-0000-0000-000001000000}">
      <formula1>20</formula1>
      <formula2>60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E8DD67"/>
  </sheetPr>
  <dimension ref="A1:F84"/>
  <sheetViews>
    <sheetView workbookViewId="0">
      <selection activeCell="I12" sqref="I12"/>
    </sheetView>
  </sheetViews>
  <sheetFormatPr defaultRowHeight="12.75"/>
  <cols>
    <col min="2" max="2" width="26" customWidth="1"/>
    <col min="3" max="4" width="12.28515625" bestFit="1" customWidth="1"/>
    <col min="5" max="5" width="10.7109375" customWidth="1"/>
    <col min="6" max="6" width="36" customWidth="1"/>
    <col min="7" max="7" width="42.85546875" customWidth="1"/>
  </cols>
  <sheetData>
    <row r="1" spans="1:6" ht="49.5" customHeight="1" thickBot="1">
      <c r="A1" s="49" t="s">
        <v>54</v>
      </c>
      <c r="B1" s="50"/>
      <c r="C1" s="50"/>
      <c r="D1" s="50"/>
      <c r="E1" s="50"/>
      <c r="F1" s="51"/>
    </row>
    <row r="2" spans="1:6">
      <c r="A2" s="54"/>
      <c r="B2" s="52" t="s">
        <v>7</v>
      </c>
      <c r="C2" s="52"/>
      <c r="D2" s="52"/>
      <c r="E2" s="52"/>
      <c r="F2" s="53"/>
    </row>
    <row r="3" spans="1:6">
      <c r="A3" s="55"/>
      <c r="B3" s="3" t="s">
        <v>16</v>
      </c>
      <c r="C3" s="10" t="s">
        <v>3</v>
      </c>
      <c r="D3" s="10" t="s">
        <v>4</v>
      </c>
      <c r="E3" s="10" t="s">
        <v>5</v>
      </c>
      <c r="F3" s="12" t="s">
        <v>1</v>
      </c>
    </row>
    <row r="4" spans="1:6">
      <c r="A4" s="55"/>
      <c r="B4" s="8">
        <f>E4+F4-(C4+23+D4)</f>
        <v>37</v>
      </c>
      <c r="C4" s="9">
        <v>0</v>
      </c>
      <c r="D4" s="9">
        <v>0</v>
      </c>
      <c r="E4" s="9">
        <v>0</v>
      </c>
      <c r="F4" s="13">
        <v>60</v>
      </c>
    </row>
    <row r="5" spans="1:6" ht="12.75" customHeight="1">
      <c r="A5" s="55"/>
      <c r="B5" s="57"/>
      <c r="C5" s="58"/>
      <c r="D5" s="62" t="s">
        <v>50</v>
      </c>
      <c r="E5" s="62"/>
      <c r="F5" s="63"/>
    </row>
    <row r="6" spans="1:6">
      <c r="A6" s="55"/>
      <c r="B6" s="1" t="s">
        <v>6</v>
      </c>
      <c r="C6" s="5" t="s">
        <v>0</v>
      </c>
      <c r="D6" s="64"/>
      <c r="E6" s="64"/>
      <c r="F6" s="65"/>
    </row>
    <row r="7" spans="1:6">
      <c r="A7" s="55"/>
      <c r="B7" s="15">
        <f>C7 - 10</f>
        <v>-10</v>
      </c>
      <c r="C7" s="11">
        <v>0</v>
      </c>
      <c r="D7" s="64"/>
      <c r="E7" s="64"/>
      <c r="F7" s="65"/>
    </row>
    <row r="8" spans="1:6" ht="13.5" thickBot="1">
      <c r="A8" s="56"/>
      <c r="B8" s="76"/>
      <c r="C8" s="76"/>
      <c r="D8" s="66"/>
      <c r="E8" s="66"/>
      <c r="F8" s="67"/>
    </row>
    <row r="9" spans="1:6">
      <c r="A9" s="54"/>
      <c r="B9" s="59" t="s">
        <v>8</v>
      </c>
      <c r="C9" s="60"/>
      <c r="D9" s="60"/>
      <c r="E9" s="60"/>
      <c r="F9" s="61"/>
    </row>
    <row r="10" spans="1:6">
      <c r="A10" s="55"/>
      <c r="B10" s="1" t="s">
        <v>2</v>
      </c>
      <c r="C10" s="5" t="s">
        <v>3</v>
      </c>
      <c r="D10" s="5" t="s">
        <v>4</v>
      </c>
      <c r="E10" s="5" t="s">
        <v>5</v>
      </c>
      <c r="F10" s="77"/>
    </row>
    <row r="11" spans="1:6">
      <c r="A11" s="55"/>
      <c r="B11" s="8">
        <f>E11-(C11+D11+64)</f>
        <v>-64</v>
      </c>
      <c r="C11" s="9">
        <v>0</v>
      </c>
      <c r="D11" s="9">
        <v>0</v>
      </c>
      <c r="E11" s="9">
        <v>0</v>
      </c>
      <c r="F11" s="78"/>
    </row>
    <row r="12" spans="1:6">
      <c r="A12" s="55"/>
      <c r="B12" s="57"/>
      <c r="C12" s="58"/>
      <c r="D12" s="68"/>
      <c r="E12" s="69"/>
      <c r="F12" s="78"/>
    </row>
    <row r="13" spans="1:6">
      <c r="A13" s="55"/>
      <c r="B13" s="1" t="s">
        <v>6</v>
      </c>
      <c r="C13" s="5" t="s">
        <v>0</v>
      </c>
      <c r="D13" s="70"/>
      <c r="E13" s="71"/>
      <c r="F13" s="78"/>
    </row>
    <row r="14" spans="1:6">
      <c r="A14" s="55"/>
      <c r="B14" s="8">
        <f>C14 - 10</f>
        <v>-10</v>
      </c>
      <c r="C14" s="9">
        <v>0</v>
      </c>
      <c r="D14" s="70"/>
      <c r="E14" s="71"/>
      <c r="F14" s="78"/>
    </row>
    <row r="15" spans="1:6" ht="13.5" thickBot="1">
      <c r="A15" s="55"/>
      <c r="B15" s="129"/>
      <c r="C15" s="130"/>
      <c r="D15" s="70"/>
      <c r="E15" s="71"/>
      <c r="F15" s="78"/>
    </row>
    <row r="16" spans="1:6">
      <c r="A16" s="54"/>
      <c r="B16" s="59" t="s">
        <v>17</v>
      </c>
      <c r="C16" s="60"/>
      <c r="D16" s="60"/>
      <c r="E16" s="60"/>
      <c r="F16" s="61"/>
    </row>
    <row r="17" spans="1:6">
      <c r="A17" s="55"/>
      <c r="B17" s="1" t="s">
        <v>2</v>
      </c>
      <c r="C17" s="5" t="s">
        <v>3</v>
      </c>
      <c r="D17" s="5" t="s">
        <v>4</v>
      </c>
      <c r="E17" s="85"/>
      <c r="F17" s="86"/>
    </row>
    <row r="18" spans="1:6">
      <c r="A18" s="55"/>
      <c r="B18" s="16">
        <f>C18+D18-39</f>
        <v>-39</v>
      </c>
      <c r="C18" s="9">
        <v>0</v>
      </c>
      <c r="D18" s="9">
        <v>0</v>
      </c>
      <c r="E18" s="87"/>
      <c r="F18" s="88"/>
    </row>
    <row r="19" spans="1:6">
      <c r="A19" s="55"/>
      <c r="B19" s="128"/>
      <c r="C19" s="96"/>
      <c r="D19" s="97"/>
      <c r="E19" s="87"/>
      <c r="F19" s="88"/>
    </row>
    <row r="20" spans="1:6">
      <c r="A20" s="55"/>
      <c r="B20" s="1" t="s">
        <v>6</v>
      </c>
      <c r="C20" s="2" t="s">
        <v>0</v>
      </c>
      <c r="D20" s="2" t="s">
        <v>41</v>
      </c>
      <c r="E20" s="87"/>
      <c r="F20" s="88"/>
    </row>
    <row r="21" spans="1:6">
      <c r="A21" s="55"/>
      <c r="B21" s="16">
        <f>D21-C21-115</f>
        <v>-115</v>
      </c>
      <c r="C21" s="9">
        <v>0</v>
      </c>
      <c r="D21" s="9">
        <v>0</v>
      </c>
      <c r="E21" s="87"/>
      <c r="F21" s="88"/>
    </row>
    <row r="22" spans="1:6" ht="13.5" thickBot="1">
      <c r="A22" s="56"/>
      <c r="B22" s="107"/>
      <c r="C22" s="91"/>
      <c r="D22" s="92"/>
      <c r="E22" s="89"/>
      <c r="F22" s="90"/>
    </row>
    <row r="23" spans="1:6">
      <c r="A23" s="94"/>
      <c r="B23" s="116" t="s">
        <v>59</v>
      </c>
      <c r="C23" s="117"/>
      <c r="D23" s="117"/>
      <c r="E23" s="117"/>
      <c r="F23" s="118"/>
    </row>
    <row r="24" spans="1:6">
      <c r="A24" s="94"/>
      <c r="B24" s="1" t="s">
        <v>18</v>
      </c>
      <c r="C24" s="5" t="s">
        <v>3</v>
      </c>
      <c r="D24" s="5" t="s">
        <v>4</v>
      </c>
      <c r="E24" s="42"/>
      <c r="F24" s="22" t="s">
        <v>21</v>
      </c>
    </row>
    <row r="25" spans="1:6">
      <c r="A25" s="94"/>
      <c r="B25" s="16">
        <f>C25+D25+11-F25</f>
        <v>-839</v>
      </c>
      <c r="C25" s="9">
        <v>0</v>
      </c>
      <c r="D25" s="9">
        <v>0</v>
      </c>
      <c r="E25" s="43"/>
      <c r="F25" s="13">
        <v>850</v>
      </c>
    </row>
    <row r="26" spans="1:6">
      <c r="A26" s="94"/>
      <c r="B26" s="98"/>
      <c r="C26" s="44"/>
      <c r="D26" s="44"/>
      <c r="E26" s="44"/>
      <c r="F26" s="45"/>
    </row>
    <row r="27" spans="1:6">
      <c r="A27" s="94"/>
      <c r="B27" s="1" t="s">
        <v>20</v>
      </c>
      <c r="C27" s="44"/>
      <c r="D27" s="44"/>
      <c r="E27" s="46"/>
      <c r="F27" s="22"/>
    </row>
    <row r="28" spans="1:6">
      <c r="A28" s="94"/>
      <c r="B28" s="16">
        <f>F25-91</f>
        <v>759</v>
      </c>
      <c r="C28" s="44"/>
      <c r="D28" s="44"/>
      <c r="E28" s="46"/>
      <c r="F28" s="35"/>
    </row>
    <row r="29" spans="1:6" ht="12.75" customHeight="1">
      <c r="A29" s="94"/>
      <c r="B29" s="119"/>
      <c r="C29" s="101"/>
      <c r="D29" s="101"/>
      <c r="E29" s="101"/>
      <c r="F29" s="120" t="s">
        <v>29</v>
      </c>
    </row>
    <row r="30" spans="1:6" ht="12.75" customHeight="1">
      <c r="A30" s="94"/>
      <c r="B30" s="1" t="s">
        <v>6</v>
      </c>
      <c r="C30" s="23" t="s">
        <v>0</v>
      </c>
      <c r="D30" s="24" t="s">
        <v>41</v>
      </c>
      <c r="E30" s="47"/>
      <c r="F30" s="103"/>
    </row>
    <row r="31" spans="1:6">
      <c r="A31" s="94"/>
      <c r="B31" s="16">
        <f>D31-C31-115</f>
        <v>-115</v>
      </c>
      <c r="C31" s="9">
        <v>0</v>
      </c>
      <c r="D31" s="9">
        <v>0</v>
      </c>
      <c r="E31" s="47"/>
      <c r="F31" s="103"/>
    </row>
    <row r="32" spans="1:6" ht="13.5" thickBot="1">
      <c r="A32" s="95"/>
      <c r="B32" s="107"/>
      <c r="C32" s="91"/>
      <c r="D32" s="92"/>
      <c r="E32" s="48"/>
      <c r="F32" s="104"/>
    </row>
    <row r="33" spans="1:6">
      <c r="A33" s="94"/>
      <c r="B33" s="116" t="s">
        <v>63</v>
      </c>
      <c r="C33" s="117"/>
      <c r="D33" s="117"/>
      <c r="E33" s="117"/>
      <c r="F33" s="118"/>
    </row>
    <row r="34" spans="1:6">
      <c r="A34" s="94"/>
      <c r="B34" s="1" t="s">
        <v>18</v>
      </c>
      <c r="C34" s="5" t="s">
        <v>3</v>
      </c>
      <c r="D34" s="5" t="s">
        <v>4</v>
      </c>
      <c r="E34" s="42"/>
      <c r="F34" s="22" t="s">
        <v>21</v>
      </c>
    </row>
    <row r="35" spans="1:6">
      <c r="A35" s="94"/>
      <c r="B35" s="16">
        <f>C35+D35+21-F35</f>
        <v>-829</v>
      </c>
      <c r="C35" s="9">
        <v>0</v>
      </c>
      <c r="D35" s="9">
        <v>0</v>
      </c>
      <c r="E35" s="43"/>
      <c r="F35" s="13">
        <v>850</v>
      </c>
    </row>
    <row r="36" spans="1:6">
      <c r="A36" s="94"/>
      <c r="B36" s="98"/>
      <c r="C36" s="44"/>
      <c r="D36" s="44"/>
      <c r="E36" s="44"/>
      <c r="F36" s="45"/>
    </row>
    <row r="37" spans="1:6">
      <c r="A37" s="94"/>
      <c r="B37" s="1" t="s">
        <v>20</v>
      </c>
      <c r="C37" s="44"/>
      <c r="D37" s="44"/>
      <c r="E37" s="46"/>
      <c r="F37" s="22"/>
    </row>
    <row r="38" spans="1:6">
      <c r="A38" s="94"/>
      <c r="B38" s="16">
        <f>F35-101</f>
        <v>749</v>
      </c>
      <c r="C38" s="44"/>
      <c r="D38" s="44"/>
      <c r="E38" s="46"/>
      <c r="F38" s="35"/>
    </row>
    <row r="39" spans="1:6">
      <c r="A39" s="94"/>
      <c r="B39" s="119"/>
      <c r="C39" s="101"/>
      <c r="D39" s="101"/>
      <c r="E39" s="101"/>
      <c r="F39" s="120" t="s">
        <v>29</v>
      </c>
    </row>
    <row r="40" spans="1:6">
      <c r="A40" s="94"/>
      <c r="B40" s="1" t="s">
        <v>6</v>
      </c>
      <c r="C40" s="23" t="s">
        <v>0</v>
      </c>
      <c r="D40" s="24" t="s">
        <v>41</v>
      </c>
      <c r="E40" s="47"/>
      <c r="F40" s="103"/>
    </row>
    <row r="41" spans="1:6" ht="12.75" customHeight="1">
      <c r="A41" s="94"/>
      <c r="B41" s="16">
        <f>D41-C41-115</f>
        <v>-115</v>
      </c>
      <c r="C41" s="9">
        <v>0</v>
      </c>
      <c r="D41" s="9">
        <v>0</v>
      </c>
      <c r="E41" s="47"/>
      <c r="F41" s="103"/>
    </row>
    <row r="42" spans="1:6" ht="13.5" thickBot="1">
      <c r="A42" s="95"/>
      <c r="B42" s="107"/>
      <c r="C42" s="91"/>
      <c r="D42" s="92"/>
      <c r="E42" s="48"/>
      <c r="F42" s="104"/>
    </row>
    <row r="43" spans="1:6">
      <c r="A43" s="81"/>
      <c r="B43" s="125" t="s">
        <v>9</v>
      </c>
      <c r="C43" s="126"/>
      <c r="D43" s="126"/>
      <c r="E43" s="126"/>
      <c r="F43" s="127"/>
    </row>
    <row r="44" spans="1:6">
      <c r="A44" s="81"/>
      <c r="B44" s="7" t="s">
        <v>10</v>
      </c>
      <c r="C44" s="6" t="s">
        <v>3</v>
      </c>
      <c r="D44" s="6" t="s">
        <v>4</v>
      </c>
      <c r="E44" s="6" t="s">
        <v>5</v>
      </c>
      <c r="F44" s="17"/>
    </row>
    <row r="45" spans="1:6">
      <c r="A45" s="81"/>
      <c r="B45" s="16">
        <f>E45-(C45+D45+78)</f>
        <v>-78</v>
      </c>
      <c r="C45" s="14">
        <v>0</v>
      </c>
      <c r="D45" s="14">
        <v>0</v>
      </c>
      <c r="E45" s="14">
        <v>0</v>
      </c>
      <c r="F45" s="65" t="s">
        <v>22</v>
      </c>
    </row>
    <row r="46" spans="1:6">
      <c r="A46" s="81"/>
      <c r="B46" s="98"/>
      <c r="C46" s="44"/>
      <c r="D46" s="44"/>
      <c r="E46" s="44"/>
      <c r="F46" s="65"/>
    </row>
    <row r="47" spans="1:6">
      <c r="A47" s="81"/>
      <c r="B47" s="7" t="s">
        <v>11</v>
      </c>
      <c r="C47" s="44"/>
      <c r="D47" s="6" t="s">
        <v>41</v>
      </c>
      <c r="E47" s="44"/>
      <c r="F47" s="65"/>
    </row>
    <row r="48" spans="1:6">
      <c r="A48" s="81"/>
      <c r="B48" s="16">
        <f>D48-80</f>
        <v>-80</v>
      </c>
      <c r="C48" s="44"/>
      <c r="D48" s="14">
        <v>0</v>
      </c>
      <c r="E48" s="44"/>
      <c r="F48" s="65"/>
    </row>
    <row r="49" spans="1:6" ht="12.75" customHeight="1">
      <c r="A49" s="81"/>
      <c r="B49" s="99"/>
      <c r="C49" s="100"/>
      <c r="D49" s="100"/>
      <c r="E49" s="100"/>
      <c r="F49" s="83"/>
    </row>
    <row r="50" spans="1:6">
      <c r="A50" s="81"/>
      <c r="B50" s="7" t="s">
        <v>12</v>
      </c>
      <c r="C50" s="6" t="s">
        <v>3</v>
      </c>
      <c r="D50" s="6" t="s">
        <v>4</v>
      </c>
      <c r="E50" s="6"/>
      <c r="F50" s="17"/>
    </row>
    <row r="51" spans="1:6">
      <c r="A51" s="81"/>
      <c r="B51" s="16">
        <f>C51+D51-39</f>
        <v>-39</v>
      </c>
      <c r="C51" s="14">
        <v>0</v>
      </c>
      <c r="D51" s="14">
        <v>0</v>
      </c>
      <c r="E51" s="64" t="s">
        <v>27</v>
      </c>
      <c r="F51" s="65"/>
    </row>
    <row r="52" spans="1:6">
      <c r="A52" s="81"/>
      <c r="B52" s="98"/>
      <c r="C52" s="44"/>
      <c r="D52" s="44"/>
      <c r="E52" s="64"/>
      <c r="F52" s="65"/>
    </row>
    <row r="53" spans="1:6">
      <c r="A53" s="81"/>
      <c r="B53" s="7" t="s">
        <v>13</v>
      </c>
      <c r="C53" s="6" t="s">
        <v>0</v>
      </c>
      <c r="D53" s="6" t="s">
        <v>41</v>
      </c>
      <c r="E53" s="64"/>
      <c r="F53" s="65"/>
    </row>
    <row r="54" spans="1:6" ht="12.75" customHeight="1">
      <c r="A54" s="81"/>
      <c r="B54" s="16">
        <f>D54-C54-115</f>
        <v>-115</v>
      </c>
      <c r="C54" s="14">
        <v>0</v>
      </c>
      <c r="D54" s="14">
        <v>0</v>
      </c>
      <c r="E54" s="64"/>
      <c r="F54" s="65"/>
    </row>
    <row r="55" spans="1:6" ht="13.5" thickBot="1">
      <c r="A55" s="82"/>
      <c r="B55" s="107"/>
      <c r="C55" s="91"/>
      <c r="D55" s="91"/>
      <c r="E55" s="66"/>
      <c r="F55" s="67"/>
    </row>
    <row r="56" spans="1:6">
      <c r="A56" s="54"/>
      <c r="B56" s="84" t="s">
        <v>14</v>
      </c>
      <c r="C56" s="52"/>
      <c r="D56" s="52"/>
      <c r="E56" s="52"/>
      <c r="F56" s="53"/>
    </row>
    <row r="57" spans="1:6">
      <c r="A57" s="55"/>
      <c r="B57" s="7" t="s">
        <v>16</v>
      </c>
      <c r="C57" s="6" t="s">
        <v>3</v>
      </c>
      <c r="D57" s="6" t="s">
        <v>4</v>
      </c>
      <c r="E57" s="6" t="s">
        <v>5</v>
      </c>
      <c r="F57" s="17" t="s">
        <v>15</v>
      </c>
    </row>
    <row r="58" spans="1:6">
      <c r="A58" s="55"/>
      <c r="B58" s="16">
        <f>E58+F58-(C58+23+D58)</f>
        <v>37</v>
      </c>
      <c r="C58" s="14">
        <v>0</v>
      </c>
      <c r="D58" s="14">
        <v>0</v>
      </c>
      <c r="E58" s="14">
        <v>0</v>
      </c>
      <c r="F58" s="20">
        <v>60</v>
      </c>
    </row>
    <row r="59" spans="1:6">
      <c r="A59" s="55"/>
      <c r="B59" s="98"/>
      <c r="C59" s="44"/>
      <c r="D59" s="44"/>
      <c r="E59" s="64" t="s">
        <v>51</v>
      </c>
      <c r="F59" s="65"/>
    </row>
    <row r="60" spans="1:6">
      <c r="A60" s="55"/>
      <c r="B60" s="7" t="s">
        <v>11</v>
      </c>
      <c r="C60" s="6" t="s">
        <v>0</v>
      </c>
      <c r="D60" s="6" t="s">
        <v>41</v>
      </c>
      <c r="E60" s="64"/>
      <c r="F60" s="65"/>
    </row>
    <row r="61" spans="1:6">
      <c r="A61" s="55"/>
      <c r="B61" s="16">
        <f>D61-80</f>
        <v>-80</v>
      </c>
      <c r="C61" s="14">
        <v>0</v>
      </c>
      <c r="D61" s="14">
        <v>0</v>
      </c>
      <c r="E61" s="64"/>
      <c r="F61" s="65"/>
    </row>
    <row r="62" spans="1:6" ht="27.75" customHeight="1">
      <c r="A62" s="55"/>
      <c r="B62" s="99"/>
      <c r="C62" s="100"/>
      <c r="D62" s="100"/>
      <c r="E62" s="115"/>
      <c r="F62" s="83"/>
    </row>
    <row r="63" spans="1:6">
      <c r="A63" s="55"/>
      <c r="B63" s="18" t="s">
        <v>16</v>
      </c>
      <c r="C63" s="19" t="s">
        <v>3</v>
      </c>
      <c r="D63" s="19" t="s">
        <v>4</v>
      </c>
      <c r="E63" s="19"/>
      <c r="F63" s="21"/>
    </row>
    <row r="64" spans="1:6">
      <c r="A64" s="55"/>
      <c r="B64" s="16">
        <f>C64+D64-39</f>
        <v>-39</v>
      </c>
      <c r="C64" s="14">
        <v>0</v>
      </c>
      <c r="D64" s="14">
        <v>0</v>
      </c>
      <c r="E64" s="64" t="s">
        <v>28</v>
      </c>
      <c r="F64" s="65"/>
    </row>
    <row r="65" spans="1:6">
      <c r="A65" s="55"/>
      <c r="B65" s="98"/>
      <c r="C65" s="44"/>
      <c r="D65" s="44"/>
      <c r="E65" s="64"/>
      <c r="F65" s="65"/>
    </row>
    <row r="66" spans="1:6" ht="12.75" customHeight="1">
      <c r="A66" s="55"/>
      <c r="B66" s="7" t="s">
        <v>30</v>
      </c>
      <c r="C66" s="6" t="s">
        <v>0</v>
      </c>
      <c r="D66" s="6" t="s">
        <v>41</v>
      </c>
      <c r="E66" s="64"/>
      <c r="F66" s="65"/>
    </row>
    <row r="67" spans="1:6">
      <c r="A67" s="55"/>
      <c r="B67" s="16">
        <f>D67-C67-115</f>
        <v>-115</v>
      </c>
      <c r="C67" s="14">
        <v>0</v>
      </c>
      <c r="D67" s="14">
        <v>0</v>
      </c>
      <c r="E67" s="64"/>
      <c r="F67" s="65"/>
    </row>
    <row r="68" spans="1:6" ht="13.5" thickBot="1">
      <c r="A68" s="56"/>
      <c r="B68" s="107"/>
      <c r="C68" s="91"/>
      <c r="D68" s="91"/>
      <c r="E68" s="66"/>
      <c r="F68" s="67"/>
    </row>
    <row r="69" spans="1:6" ht="12.75" customHeight="1">
      <c r="A69" s="54"/>
      <c r="B69" s="59" t="s">
        <v>23</v>
      </c>
      <c r="C69" s="60"/>
      <c r="D69" s="60"/>
      <c r="E69" s="60"/>
      <c r="F69" s="61"/>
    </row>
    <row r="70" spans="1:6">
      <c r="A70" s="55"/>
      <c r="B70" s="1" t="s">
        <v>2</v>
      </c>
      <c r="C70" s="5" t="s">
        <v>3</v>
      </c>
      <c r="D70" s="5" t="s">
        <v>4</v>
      </c>
      <c r="E70" s="114"/>
      <c r="F70" s="86"/>
    </row>
    <row r="71" spans="1:6">
      <c r="A71" s="55"/>
      <c r="B71" s="16">
        <f>C71+D71-39</f>
        <v>-39</v>
      </c>
      <c r="C71" s="9">
        <v>0</v>
      </c>
      <c r="D71" s="9">
        <v>0</v>
      </c>
      <c r="E71" s="47"/>
      <c r="F71" s="88"/>
    </row>
    <row r="72" spans="1:6">
      <c r="A72" s="55"/>
      <c r="B72" s="96"/>
      <c r="C72" s="96"/>
      <c r="D72" s="96"/>
      <c r="E72" s="47"/>
      <c r="F72" s="88"/>
    </row>
    <row r="73" spans="1:6" ht="12.75" customHeight="1">
      <c r="A73" s="55"/>
      <c r="B73" s="1" t="s">
        <v>24</v>
      </c>
      <c r="C73" s="5" t="s">
        <v>0</v>
      </c>
      <c r="D73" s="5" t="s">
        <v>41</v>
      </c>
      <c r="E73" s="47"/>
      <c r="F73" s="88"/>
    </row>
    <row r="74" spans="1:6">
      <c r="A74" s="55"/>
      <c r="B74" s="16">
        <f>(D74-C74-160)/2</f>
        <v>-80</v>
      </c>
      <c r="C74" s="9">
        <v>0</v>
      </c>
      <c r="D74" s="9">
        <v>0</v>
      </c>
      <c r="E74" s="47"/>
      <c r="F74" s="88"/>
    </row>
    <row r="75" spans="1:6" ht="13.5" thickBot="1">
      <c r="A75" s="55"/>
      <c r="B75" s="44"/>
      <c r="C75" s="44"/>
      <c r="D75" s="44"/>
      <c r="E75" s="47"/>
      <c r="F75" s="88"/>
    </row>
    <row r="76" spans="1:6">
      <c r="A76" s="54"/>
      <c r="B76" s="84" t="s">
        <v>25</v>
      </c>
      <c r="C76" s="52"/>
      <c r="D76" s="52"/>
      <c r="E76" s="52"/>
      <c r="F76" s="53"/>
    </row>
    <row r="77" spans="1:6">
      <c r="A77" s="55"/>
      <c r="B77" s="1" t="s">
        <v>16</v>
      </c>
      <c r="C77" s="5" t="s">
        <v>3</v>
      </c>
      <c r="D77" s="5" t="s">
        <v>4</v>
      </c>
      <c r="E77" s="5" t="s">
        <v>5</v>
      </c>
      <c r="F77" s="25" t="s">
        <v>1</v>
      </c>
    </row>
    <row r="78" spans="1:6">
      <c r="A78" s="55"/>
      <c r="B78" s="8">
        <f>E78+F78-(C78+D78+23)</f>
        <v>37</v>
      </c>
      <c r="C78" s="9">
        <v>0</v>
      </c>
      <c r="D78" s="9">
        <v>0</v>
      </c>
      <c r="E78" s="9">
        <v>0</v>
      </c>
      <c r="F78" s="13">
        <v>60</v>
      </c>
    </row>
    <row r="79" spans="1:6">
      <c r="A79" s="55"/>
      <c r="B79" s="121"/>
      <c r="C79" s="122"/>
      <c r="D79" s="62" t="s">
        <v>52</v>
      </c>
      <c r="E79" s="62"/>
      <c r="F79" s="63"/>
    </row>
    <row r="80" spans="1:6">
      <c r="A80" s="55"/>
      <c r="B80" s="1" t="s">
        <v>6</v>
      </c>
      <c r="C80" s="4" t="s">
        <v>41</v>
      </c>
      <c r="D80" s="64"/>
      <c r="E80" s="64"/>
      <c r="F80" s="65"/>
    </row>
    <row r="81" spans="1:6">
      <c r="A81" s="55"/>
      <c r="B81" s="8">
        <f>(C81-80)</f>
        <v>-80</v>
      </c>
      <c r="C81" s="9">
        <v>0</v>
      </c>
      <c r="D81" s="64"/>
      <c r="E81" s="64"/>
      <c r="F81" s="65"/>
    </row>
    <row r="82" spans="1:6" ht="13.5" thickBot="1">
      <c r="A82" s="56"/>
      <c r="B82" s="123"/>
      <c r="C82" s="124"/>
      <c r="D82" s="66"/>
      <c r="E82" s="66"/>
      <c r="F82" s="67"/>
    </row>
    <row r="83" spans="1:6" ht="51.75" customHeight="1" thickBot="1">
      <c r="A83" s="108"/>
      <c r="B83" s="109"/>
      <c r="C83" s="109"/>
      <c r="D83" s="109"/>
      <c r="E83" s="109"/>
      <c r="F83" t="e" vm="1">
        <v>#VALUE!</v>
      </c>
    </row>
    <row r="84" spans="1:6">
      <c r="F84" t="s">
        <v>58</v>
      </c>
    </row>
  </sheetData>
  <sheetProtection algorithmName="SHA-512" hashValue="dnhK/QVPzWieQBeRLCq65ubXJZFyLthmGQln85oYKu8l6Qr3c2Ervc5Z/fKf9B+AibWrhOBvjR/2RI0DXxYRhQ==" saltValue="bN8SMcedvKEfgp2gZ0DLEA==" spinCount="100000" sheet="1" objects="1" scenarios="1"/>
  <mergeCells count="64">
    <mergeCell ref="A1:F1"/>
    <mergeCell ref="A2:A8"/>
    <mergeCell ref="B2:F2"/>
    <mergeCell ref="B5:C5"/>
    <mergeCell ref="D5:F8"/>
    <mergeCell ref="B8:C8"/>
    <mergeCell ref="A9:A15"/>
    <mergeCell ref="B9:F9"/>
    <mergeCell ref="F10:F15"/>
    <mergeCell ref="B12:C12"/>
    <mergeCell ref="D12:E15"/>
    <mergeCell ref="B15:C15"/>
    <mergeCell ref="A16:A22"/>
    <mergeCell ref="B16:F16"/>
    <mergeCell ref="E17:F22"/>
    <mergeCell ref="B19:D19"/>
    <mergeCell ref="B22:D22"/>
    <mergeCell ref="B29:E29"/>
    <mergeCell ref="F29:F32"/>
    <mergeCell ref="E30:E32"/>
    <mergeCell ref="B32:D32"/>
    <mergeCell ref="A43:A55"/>
    <mergeCell ref="B43:F43"/>
    <mergeCell ref="F45:F49"/>
    <mergeCell ref="A23:A32"/>
    <mergeCell ref="B23:F23"/>
    <mergeCell ref="E24:E25"/>
    <mergeCell ref="B26:F26"/>
    <mergeCell ref="C27:E28"/>
    <mergeCell ref="B46:D46"/>
    <mergeCell ref="B49:D49"/>
    <mergeCell ref="B52:D52"/>
    <mergeCell ref="B55:D55"/>
    <mergeCell ref="A56:A68"/>
    <mergeCell ref="B56:F56"/>
    <mergeCell ref="E59:F62"/>
    <mergeCell ref="E64:F68"/>
    <mergeCell ref="C47:C48"/>
    <mergeCell ref="E46:E49"/>
    <mergeCell ref="B59:D59"/>
    <mergeCell ref="B62:D62"/>
    <mergeCell ref="B65:D65"/>
    <mergeCell ref="B68:D68"/>
    <mergeCell ref="B76:F76"/>
    <mergeCell ref="B79:C79"/>
    <mergeCell ref="D79:F82"/>
    <mergeCell ref="B82:C82"/>
    <mergeCell ref="E51:F55"/>
    <mergeCell ref="A83:E83"/>
    <mergeCell ref="A33:A42"/>
    <mergeCell ref="B33:F33"/>
    <mergeCell ref="E34:E35"/>
    <mergeCell ref="B36:F36"/>
    <mergeCell ref="C37:E38"/>
    <mergeCell ref="B39:E39"/>
    <mergeCell ref="F39:F42"/>
    <mergeCell ref="E40:E42"/>
    <mergeCell ref="B42:D42"/>
    <mergeCell ref="A69:A75"/>
    <mergeCell ref="B69:F69"/>
    <mergeCell ref="E70:F75"/>
    <mergeCell ref="B72:D72"/>
    <mergeCell ref="B75:D75"/>
    <mergeCell ref="A76:A82"/>
  </mergeCells>
  <conditionalFormatting sqref="B7">
    <cfRule type="cellIs" dxfId="71" priority="24" stopIfTrue="1" operator="equal">
      <formula>-23</formula>
    </cfRule>
  </conditionalFormatting>
  <conditionalFormatting sqref="B11">
    <cfRule type="cellIs" dxfId="70" priority="23" stopIfTrue="1" operator="equal">
      <formula>-23</formula>
    </cfRule>
  </conditionalFormatting>
  <conditionalFormatting sqref="B14">
    <cfRule type="cellIs" dxfId="69" priority="22" stopIfTrue="1" operator="equal">
      <formula>-23</formula>
    </cfRule>
  </conditionalFormatting>
  <conditionalFormatting sqref="B18">
    <cfRule type="cellIs" dxfId="68" priority="13" stopIfTrue="1" operator="equal">
      <formula>-23</formula>
    </cfRule>
  </conditionalFormatting>
  <conditionalFormatting sqref="B21">
    <cfRule type="cellIs" dxfId="67" priority="12" stopIfTrue="1" operator="equal">
      <formula>-23</formula>
    </cfRule>
  </conditionalFormatting>
  <conditionalFormatting sqref="B25">
    <cfRule type="cellIs" dxfId="66" priority="10" stopIfTrue="1" operator="equal">
      <formula>-23</formula>
    </cfRule>
  </conditionalFormatting>
  <conditionalFormatting sqref="B28:B29">
    <cfRule type="cellIs" dxfId="65" priority="9" stopIfTrue="1" operator="equal">
      <formula>-23</formula>
    </cfRule>
  </conditionalFormatting>
  <conditionalFormatting sqref="B31">
    <cfRule type="cellIs" dxfId="64" priority="11" stopIfTrue="1" operator="equal">
      <formula>-23</formula>
    </cfRule>
  </conditionalFormatting>
  <conditionalFormatting sqref="B35">
    <cfRule type="cellIs" dxfId="63" priority="2" stopIfTrue="1" operator="equal">
      <formula>-23</formula>
    </cfRule>
  </conditionalFormatting>
  <conditionalFormatting sqref="B38:B39">
    <cfRule type="cellIs" dxfId="62" priority="1" stopIfTrue="1" operator="equal">
      <formula>-23</formula>
    </cfRule>
  </conditionalFormatting>
  <conditionalFormatting sqref="B41">
    <cfRule type="cellIs" dxfId="61" priority="3" stopIfTrue="1" operator="equal">
      <formula>-23</formula>
    </cfRule>
  </conditionalFormatting>
  <conditionalFormatting sqref="B45">
    <cfRule type="cellIs" dxfId="60" priority="21" stopIfTrue="1" operator="equal">
      <formula>-23</formula>
    </cfRule>
  </conditionalFormatting>
  <conditionalFormatting sqref="B48">
    <cfRule type="cellIs" dxfId="59" priority="20" stopIfTrue="1" operator="equal">
      <formula>-23</formula>
    </cfRule>
  </conditionalFormatting>
  <conditionalFormatting sqref="B51">
    <cfRule type="cellIs" dxfId="58" priority="19" stopIfTrue="1" operator="equal">
      <formula>-23</formula>
    </cfRule>
  </conditionalFormatting>
  <conditionalFormatting sqref="B54">
    <cfRule type="cellIs" dxfId="57" priority="18" stopIfTrue="1" operator="equal">
      <formula>-23</formula>
    </cfRule>
  </conditionalFormatting>
  <conditionalFormatting sqref="B58">
    <cfRule type="cellIs" dxfId="56" priority="17" stopIfTrue="1" operator="equal">
      <formula>-33</formula>
    </cfRule>
  </conditionalFormatting>
  <conditionalFormatting sqref="B61">
    <cfRule type="cellIs" dxfId="55" priority="14" stopIfTrue="1" operator="equal">
      <formula>-23</formula>
    </cfRule>
  </conditionalFormatting>
  <conditionalFormatting sqref="B64">
    <cfRule type="cellIs" dxfId="54" priority="16" stopIfTrue="1" operator="equal">
      <formula>-23</formula>
    </cfRule>
  </conditionalFormatting>
  <conditionalFormatting sqref="B67">
    <cfRule type="cellIs" dxfId="53" priority="15" stopIfTrue="1" operator="equal">
      <formula>-23</formula>
    </cfRule>
  </conditionalFormatting>
  <conditionalFormatting sqref="B71">
    <cfRule type="cellIs" dxfId="52" priority="8" stopIfTrue="1" operator="equal">
      <formula>-23</formula>
    </cfRule>
  </conditionalFormatting>
  <conditionalFormatting sqref="B74">
    <cfRule type="cellIs" dxfId="51" priority="7" stopIfTrue="1" operator="equal">
      <formula>-23</formula>
    </cfRule>
  </conditionalFormatting>
  <conditionalFormatting sqref="B78">
    <cfRule type="cellIs" dxfId="50" priority="4" operator="equal">
      <formula>-23</formula>
    </cfRule>
    <cfRule type="cellIs" dxfId="49" priority="5" stopIfTrue="1" operator="equal">
      <formula>-44</formula>
    </cfRule>
  </conditionalFormatting>
  <conditionalFormatting sqref="B81">
    <cfRule type="cellIs" dxfId="48" priority="6" stopIfTrue="1" operator="equal">
      <formula>-85</formula>
    </cfRule>
  </conditionalFormatting>
  <dataValidations count="2">
    <dataValidation type="whole" errorStyle="warning" allowBlank="1" showErrorMessage="1" error="Uitgeschoven lengte uitschuifstukje minimaal 20 - maximaal 60 mm" sqref="F4 F78" xr:uid="{00000000-0002-0000-0100-000000000000}">
      <formula1>20</formula1>
      <formula2>60</formula2>
    </dataValidation>
    <dataValidation type="whole" errorStyle="warning" allowBlank="1" showErrorMessage="1" error="Uitgeschoven lengte uitschuifstukje minimaa 20 - maximaal 60 mm" sqref="F58" xr:uid="{00000000-0002-0000-0100-000001000000}">
      <formula1>20</formula1>
      <formula2>60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7C59"/>
  </sheetPr>
  <dimension ref="A1:F57"/>
  <sheetViews>
    <sheetView topLeftCell="A25" workbookViewId="0">
      <selection activeCell="B2" sqref="B2:F2"/>
    </sheetView>
  </sheetViews>
  <sheetFormatPr defaultRowHeight="12.75"/>
  <cols>
    <col min="2" max="2" width="25" bestFit="1" customWidth="1"/>
    <col min="3" max="3" width="10.7109375" customWidth="1"/>
    <col min="4" max="4" width="12.28515625" bestFit="1" customWidth="1"/>
    <col min="5" max="5" width="11.7109375" bestFit="1" customWidth="1"/>
    <col min="6" max="6" width="34.42578125" customWidth="1"/>
    <col min="7" max="7" width="42.85546875" customWidth="1"/>
  </cols>
  <sheetData>
    <row r="1" spans="1:6" ht="49.5" customHeight="1" thickBot="1">
      <c r="A1" s="49" t="s">
        <v>55</v>
      </c>
      <c r="B1" s="50"/>
      <c r="C1" s="50"/>
      <c r="D1" s="50"/>
      <c r="E1" s="50"/>
      <c r="F1" s="51"/>
    </row>
    <row r="2" spans="1:6">
      <c r="A2" s="54"/>
      <c r="B2" s="59" t="s">
        <v>8</v>
      </c>
      <c r="C2" s="60"/>
      <c r="D2" s="60"/>
      <c r="E2" s="60"/>
      <c r="F2" s="61"/>
    </row>
    <row r="3" spans="1:6">
      <c r="A3" s="55"/>
      <c r="B3" s="1" t="s">
        <v>2</v>
      </c>
      <c r="C3" s="5" t="s">
        <v>3</v>
      </c>
      <c r="D3" s="5" t="s">
        <v>4</v>
      </c>
      <c r="E3" s="5" t="s">
        <v>40</v>
      </c>
      <c r="F3" s="77"/>
    </row>
    <row r="4" spans="1:6">
      <c r="A4" s="55"/>
      <c r="B4" s="8">
        <f>E4-(C4+D4+72)</f>
        <v>-72</v>
      </c>
      <c r="C4" s="9">
        <v>0</v>
      </c>
      <c r="D4" s="9">
        <v>0</v>
      </c>
      <c r="E4" s="9">
        <v>0</v>
      </c>
      <c r="F4" s="78"/>
    </row>
    <row r="5" spans="1:6">
      <c r="A5" s="55"/>
      <c r="B5" s="57"/>
      <c r="C5" s="58"/>
      <c r="D5" s="68"/>
      <c r="E5" s="69"/>
      <c r="F5" s="78"/>
    </row>
    <row r="6" spans="1:6">
      <c r="A6" s="55"/>
      <c r="B6" s="1" t="s">
        <v>6</v>
      </c>
      <c r="C6" s="5" t="s">
        <v>0</v>
      </c>
      <c r="D6" s="70"/>
      <c r="E6" s="71"/>
      <c r="F6" s="78"/>
    </row>
    <row r="7" spans="1:6">
      <c r="A7" s="55"/>
      <c r="B7" s="8">
        <f>C7</f>
        <v>0</v>
      </c>
      <c r="C7" s="9">
        <v>0</v>
      </c>
      <c r="D7" s="70"/>
      <c r="E7" s="71"/>
      <c r="F7" s="78"/>
    </row>
    <row r="8" spans="1:6" ht="13.5" thickBot="1">
      <c r="A8" s="56"/>
      <c r="B8" s="74"/>
      <c r="C8" s="75"/>
      <c r="D8" s="72"/>
      <c r="E8" s="73"/>
      <c r="F8" s="79"/>
    </row>
    <row r="9" spans="1:6">
      <c r="A9" s="54"/>
      <c r="B9" s="84" t="s">
        <v>17</v>
      </c>
      <c r="C9" s="52"/>
      <c r="D9" s="52"/>
      <c r="E9" s="52"/>
      <c r="F9" s="53"/>
    </row>
    <row r="10" spans="1:6">
      <c r="A10" s="55"/>
      <c r="B10" s="26" t="s">
        <v>2</v>
      </c>
      <c r="C10" s="27" t="s">
        <v>3</v>
      </c>
      <c r="D10" s="27" t="s">
        <v>4</v>
      </c>
      <c r="E10" s="131"/>
      <c r="F10" s="132"/>
    </row>
    <row r="11" spans="1:6">
      <c r="A11" s="55"/>
      <c r="B11" s="16">
        <f>C11+D11-45</f>
        <v>-45</v>
      </c>
      <c r="C11" s="9">
        <v>0</v>
      </c>
      <c r="D11" s="9">
        <v>0</v>
      </c>
      <c r="E11" s="87"/>
      <c r="F11" s="88"/>
    </row>
    <row r="12" spans="1:6">
      <c r="A12" s="55"/>
      <c r="B12" s="128"/>
      <c r="C12" s="96"/>
      <c r="D12" s="97"/>
      <c r="E12" s="87"/>
      <c r="F12" s="88"/>
    </row>
    <row r="13" spans="1:6">
      <c r="A13" s="55"/>
      <c r="B13" s="1" t="s">
        <v>6</v>
      </c>
      <c r="C13" s="2" t="s">
        <v>0</v>
      </c>
      <c r="D13" s="2" t="s">
        <v>41</v>
      </c>
      <c r="E13" s="87"/>
      <c r="F13" s="88"/>
    </row>
    <row r="14" spans="1:6">
      <c r="A14" s="55"/>
      <c r="B14" s="16">
        <f>D14-C14-125</f>
        <v>-125</v>
      </c>
      <c r="C14" s="9">
        <v>0</v>
      </c>
      <c r="D14" s="9">
        <v>0</v>
      </c>
      <c r="E14" s="87"/>
      <c r="F14" s="88"/>
    </row>
    <row r="15" spans="1:6" ht="13.5" thickBot="1">
      <c r="A15" s="55"/>
      <c r="B15" s="98"/>
      <c r="C15" s="44"/>
      <c r="D15" s="46"/>
      <c r="E15" s="87"/>
      <c r="F15" s="88"/>
    </row>
    <row r="16" spans="1:6">
      <c r="A16" s="93"/>
      <c r="B16" s="59" t="s">
        <v>62</v>
      </c>
      <c r="C16" s="60"/>
      <c r="D16" s="60"/>
      <c r="E16" s="60"/>
      <c r="F16" s="61"/>
    </row>
    <row r="17" spans="1:6">
      <c r="A17" s="94"/>
      <c r="B17" s="1" t="s">
        <v>18</v>
      </c>
      <c r="C17" s="5" t="s">
        <v>3</v>
      </c>
      <c r="D17" s="5" t="s">
        <v>4</v>
      </c>
      <c r="E17" s="42"/>
      <c r="F17" s="22" t="s">
        <v>21</v>
      </c>
    </row>
    <row r="18" spans="1:6">
      <c r="A18" s="94"/>
      <c r="B18" s="16">
        <f>C18+D18+5-F18</f>
        <v>-845</v>
      </c>
      <c r="C18" s="9">
        <v>0</v>
      </c>
      <c r="D18" s="9">
        <v>0</v>
      </c>
      <c r="E18" s="43"/>
      <c r="F18" s="13">
        <v>850</v>
      </c>
    </row>
    <row r="19" spans="1:6">
      <c r="A19" s="94"/>
      <c r="B19" s="98"/>
      <c r="C19" s="44"/>
      <c r="D19" s="44"/>
      <c r="E19" s="44"/>
      <c r="F19" s="45"/>
    </row>
    <row r="20" spans="1:6">
      <c r="A20" s="94"/>
      <c r="B20" s="1" t="s">
        <v>20</v>
      </c>
      <c r="C20" s="44"/>
      <c r="D20" s="44"/>
      <c r="E20" s="46"/>
      <c r="F20" s="22"/>
    </row>
    <row r="21" spans="1:6">
      <c r="A21" s="94"/>
      <c r="B21" s="16">
        <f>F18-91</f>
        <v>759</v>
      </c>
      <c r="C21" s="44"/>
      <c r="D21" s="44"/>
      <c r="E21" s="46"/>
      <c r="F21" s="35"/>
    </row>
    <row r="22" spans="1:6" ht="12.75" customHeight="1">
      <c r="A22" s="94"/>
      <c r="B22" s="119"/>
      <c r="C22" s="101"/>
      <c r="D22" s="101"/>
      <c r="E22" s="101"/>
      <c r="F22" s="120" t="s">
        <v>26</v>
      </c>
    </row>
    <row r="23" spans="1:6" ht="12.75" customHeight="1">
      <c r="A23" s="94"/>
      <c r="B23" s="1" t="s">
        <v>6</v>
      </c>
      <c r="C23" s="23" t="s">
        <v>0</v>
      </c>
      <c r="D23" s="24" t="s">
        <v>41</v>
      </c>
      <c r="E23" s="47"/>
      <c r="F23" s="103"/>
    </row>
    <row r="24" spans="1:6">
      <c r="A24" s="94"/>
      <c r="B24" s="16">
        <f>D24-C24-125</f>
        <v>-125</v>
      </c>
      <c r="C24" s="9">
        <v>0</v>
      </c>
      <c r="D24" s="9">
        <v>0</v>
      </c>
      <c r="E24" s="47"/>
      <c r="F24" s="103"/>
    </row>
    <row r="25" spans="1:6" ht="13.5" thickBot="1">
      <c r="A25" s="94"/>
      <c r="B25" s="98"/>
      <c r="C25" s="44"/>
      <c r="D25" s="46"/>
      <c r="E25" s="47"/>
      <c r="F25" s="103"/>
    </row>
    <row r="26" spans="1:6">
      <c r="A26" s="93"/>
      <c r="B26" s="59" t="s">
        <v>61</v>
      </c>
      <c r="C26" s="60"/>
      <c r="D26" s="60"/>
      <c r="E26" s="60"/>
      <c r="F26" s="61"/>
    </row>
    <row r="27" spans="1:6">
      <c r="A27" s="94"/>
      <c r="B27" s="1" t="s">
        <v>18</v>
      </c>
      <c r="C27" s="5" t="s">
        <v>3</v>
      </c>
      <c r="D27" s="5" t="s">
        <v>4</v>
      </c>
      <c r="E27" s="42"/>
      <c r="F27" s="22" t="s">
        <v>21</v>
      </c>
    </row>
    <row r="28" spans="1:6">
      <c r="A28" s="94"/>
      <c r="B28" s="16">
        <f>C28+D28+15-F28</f>
        <v>-835</v>
      </c>
      <c r="C28" s="9">
        <v>0</v>
      </c>
      <c r="D28" s="9">
        <v>0</v>
      </c>
      <c r="E28" s="43"/>
      <c r="F28" s="13">
        <v>850</v>
      </c>
    </row>
    <row r="29" spans="1:6">
      <c r="A29" s="94"/>
      <c r="B29" s="98"/>
      <c r="C29" s="44"/>
      <c r="D29" s="44"/>
      <c r="E29" s="44"/>
      <c r="F29" s="45"/>
    </row>
    <row r="30" spans="1:6">
      <c r="A30" s="94"/>
      <c r="B30" s="1" t="s">
        <v>20</v>
      </c>
      <c r="C30" s="44"/>
      <c r="D30" s="44"/>
      <c r="E30" s="46"/>
      <c r="F30" s="22"/>
    </row>
    <row r="31" spans="1:6">
      <c r="A31" s="94"/>
      <c r="B31" s="16">
        <f>F28-101</f>
        <v>749</v>
      </c>
      <c r="C31" s="44"/>
      <c r="D31" s="44"/>
      <c r="E31" s="46"/>
      <c r="F31" s="35"/>
    </row>
    <row r="32" spans="1:6">
      <c r="A32" s="94"/>
      <c r="B32" s="119"/>
      <c r="C32" s="101"/>
      <c r="D32" s="101"/>
      <c r="E32" s="101"/>
      <c r="F32" s="120" t="s">
        <v>26</v>
      </c>
    </row>
    <row r="33" spans="1:6" ht="25.5">
      <c r="A33" s="94"/>
      <c r="B33" s="1" t="s">
        <v>6</v>
      </c>
      <c r="C33" s="23" t="s">
        <v>0</v>
      </c>
      <c r="D33" s="24" t="s">
        <v>41</v>
      </c>
      <c r="E33" s="47"/>
      <c r="F33" s="103"/>
    </row>
    <row r="34" spans="1:6" ht="12.75" customHeight="1">
      <c r="A34" s="94"/>
      <c r="B34" s="16">
        <f>D34-C34-125</f>
        <v>-125</v>
      </c>
      <c r="C34" s="9">
        <v>0</v>
      </c>
      <c r="D34" s="9">
        <v>0</v>
      </c>
      <c r="E34" s="47"/>
      <c r="F34" s="103"/>
    </row>
    <row r="35" spans="1:6" ht="13.5" thickBot="1">
      <c r="A35" s="95"/>
      <c r="B35" s="107"/>
      <c r="C35" s="91"/>
      <c r="D35" s="92"/>
      <c r="E35" s="48"/>
      <c r="F35" s="104"/>
    </row>
    <row r="36" spans="1:6">
      <c r="A36" s="80"/>
      <c r="B36" s="84" t="s">
        <v>9</v>
      </c>
      <c r="C36" s="52"/>
      <c r="D36" s="52"/>
      <c r="E36" s="52"/>
      <c r="F36" s="53"/>
    </row>
    <row r="37" spans="1:6">
      <c r="A37" s="81"/>
      <c r="B37" s="7" t="s">
        <v>10</v>
      </c>
      <c r="C37" s="6" t="s">
        <v>3</v>
      </c>
      <c r="D37" s="6" t="s">
        <v>4</v>
      </c>
      <c r="E37" s="6" t="s">
        <v>40</v>
      </c>
      <c r="F37" s="17"/>
    </row>
    <row r="38" spans="1:6">
      <c r="A38" s="81"/>
      <c r="B38" s="16">
        <f>E38-(C38+D38+72)</f>
        <v>2528</v>
      </c>
      <c r="C38" s="14">
        <v>0</v>
      </c>
      <c r="D38" s="14">
        <v>0</v>
      </c>
      <c r="E38" s="14">
        <v>2600</v>
      </c>
      <c r="F38" s="65" t="s">
        <v>22</v>
      </c>
    </row>
    <row r="39" spans="1:6">
      <c r="A39" s="81"/>
      <c r="B39" s="98"/>
      <c r="C39" s="44"/>
      <c r="D39" s="44"/>
      <c r="E39" s="44"/>
      <c r="F39" s="65"/>
    </row>
    <row r="40" spans="1:6">
      <c r="A40" s="81"/>
      <c r="B40" s="7" t="s">
        <v>11</v>
      </c>
      <c r="C40" s="6" t="s">
        <v>0</v>
      </c>
      <c r="D40" s="44"/>
      <c r="E40" s="44"/>
      <c r="F40" s="65"/>
    </row>
    <row r="41" spans="1:6">
      <c r="A41" s="81"/>
      <c r="B41" s="16">
        <f>C41</f>
        <v>0</v>
      </c>
      <c r="C41" s="14">
        <v>0</v>
      </c>
      <c r="D41" s="44"/>
      <c r="E41" s="44"/>
      <c r="F41" s="65"/>
    </row>
    <row r="42" spans="1:6" ht="12.75" customHeight="1">
      <c r="A42" s="81"/>
      <c r="B42" s="99"/>
      <c r="C42" s="100"/>
      <c r="D42" s="100"/>
      <c r="E42" s="100"/>
      <c r="F42" s="133"/>
    </row>
    <row r="43" spans="1:6">
      <c r="A43" s="81"/>
      <c r="B43" s="7" t="s">
        <v>12</v>
      </c>
      <c r="C43" s="6" t="s">
        <v>3</v>
      </c>
      <c r="D43" s="6" t="s">
        <v>4</v>
      </c>
      <c r="E43" s="6"/>
      <c r="F43" s="17"/>
    </row>
    <row r="44" spans="1:6">
      <c r="A44" s="81"/>
      <c r="B44" s="16">
        <f>C44+D44-45</f>
        <v>-45</v>
      </c>
      <c r="C44" s="14">
        <v>0</v>
      </c>
      <c r="D44" s="14">
        <v>0</v>
      </c>
      <c r="E44" s="64" t="s">
        <v>27</v>
      </c>
      <c r="F44" s="65"/>
    </row>
    <row r="45" spans="1:6">
      <c r="A45" s="81"/>
      <c r="B45" s="98"/>
      <c r="C45" s="44"/>
      <c r="D45" s="44"/>
      <c r="E45" s="64"/>
      <c r="F45" s="65"/>
    </row>
    <row r="46" spans="1:6">
      <c r="A46" s="81"/>
      <c r="B46" s="7" t="s">
        <v>13</v>
      </c>
      <c r="C46" s="6" t="s">
        <v>0</v>
      </c>
      <c r="D46" s="6" t="s">
        <v>41</v>
      </c>
      <c r="E46" s="64"/>
      <c r="F46" s="65"/>
    </row>
    <row r="47" spans="1:6" ht="12.75" customHeight="1">
      <c r="A47" s="81"/>
      <c r="B47" s="16">
        <f>D47-C47-125</f>
        <v>-125</v>
      </c>
      <c r="C47" s="14">
        <v>0</v>
      </c>
      <c r="D47" s="14">
        <v>0</v>
      </c>
      <c r="E47" s="64"/>
      <c r="F47" s="65"/>
    </row>
    <row r="48" spans="1:6" ht="13.5" thickBot="1">
      <c r="A48" s="82"/>
      <c r="B48" s="107"/>
      <c r="C48" s="91"/>
      <c r="D48" s="91"/>
      <c r="E48" s="66"/>
      <c r="F48" s="67"/>
    </row>
    <row r="49" spans="1:6" ht="12.75" customHeight="1">
      <c r="A49" s="54"/>
      <c r="B49" s="59" t="s">
        <v>23</v>
      </c>
      <c r="C49" s="60"/>
      <c r="D49" s="60"/>
      <c r="E49" s="60"/>
      <c r="F49" s="61"/>
    </row>
    <row r="50" spans="1:6">
      <c r="A50" s="55"/>
      <c r="B50" s="1" t="s">
        <v>2</v>
      </c>
      <c r="C50" s="5" t="s">
        <v>3</v>
      </c>
      <c r="D50" s="5" t="s">
        <v>4</v>
      </c>
      <c r="E50" s="114"/>
      <c r="F50" s="86"/>
    </row>
    <row r="51" spans="1:6">
      <c r="A51" s="55"/>
      <c r="B51" s="16">
        <f>C51+D51-45</f>
        <v>-45</v>
      </c>
      <c r="C51" s="9">
        <v>0</v>
      </c>
      <c r="D51" s="9">
        <v>0</v>
      </c>
      <c r="E51" s="47"/>
      <c r="F51" s="88"/>
    </row>
    <row r="52" spans="1:6">
      <c r="A52" s="55"/>
      <c r="B52" s="96"/>
      <c r="C52" s="96"/>
      <c r="D52" s="96"/>
      <c r="E52" s="47"/>
      <c r="F52" s="88"/>
    </row>
    <row r="53" spans="1:6" ht="12.75" customHeight="1">
      <c r="A53" s="55"/>
      <c r="B53" s="1" t="s">
        <v>24</v>
      </c>
      <c r="C53" s="5" t="s">
        <v>0</v>
      </c>
      <c r="D53" s="5" t="s">
        <v>41</v>
      </c>
      <c r="E53" s="47"/>
      <c r="F53" s="88"/>
    </row>
    <row r="54" spans="1:6">
      <c r="A54" s="55"/>
      <c r="B54" s="16">
        <f>(D54-C54-170)/2</f>
        <v>-85</v>
      </c>
      <c r="C54" s="9">
        <v>0</v>
      </c>
      <c r="D54" s="9">
        <v>0</v>
      </c>
      <c r="E54" s="47"/>
      <c r="F54" s="88"/>
    </row>
    <row r="55" spans="1:6" ht="13.5" thickBot="1">
      <c r="A55" s="56"/>
      <c r="B55" s="91"/>
      <c r="C55" s="91"/>
      <c r="D55" s="91"/>
      <c r="E55" s="48"/>
      <c r="F55" s="90"/>
    </row>
    <row r="56" spans="1:6" ht="51.75" customHeight="1" thickBot="1">
      <c r="A56" s="108"/>
      <c r="B56" s="109"/>
      <c r="C56" s="109"/>
      <c r="D56" s="109"/>
      <c r="E56" s="109"/>
      <c r="F56" t="e" vm="1">
        <v>#VALUE!</v>
      </c>
    </row>
    <row r="57" spans="1:6">
      <c r="F57" t="s">
        <v>58</v>
      </c>
    </row>
  </sheetData>
  <sheetProtection algorithmName="SHA-512" hashValue="LUyzYN/AIBQvJjjdINguDB6BMV+H/zJMXMiuJkzQ+qyAcjrLabwedjBR+Ht4GSmJcTyRjjowLj+zlOBgaOX2tw==" saltValue="zpYVQvIzvBJSCRKEmHbiHA==" spinCount="100000" sheet="1" objects="1" scenarios="1"/>
  <mergeCells count="45">
    <mergeCell ref="B42:C42"/>
    <mergeCell ref="F38:F42"/>
    <mergeCell ref="A56:E56"/>
    <mergeCell ref="A49:A55"/>
    <mergeCell ref="B49:F49"/>
    <mergeCell ref="E50:F55"/>
    <mergeCell ref="B52:D52"/>
    <mergeCell ref="B55:D55"/>
    <mergeCell ref="A16:A25"/>
    <mergeCell ref="B16:F16"/>
    <mergeCell ref="E17:E18"/>
    <mergeCell ref="B19:F19"/>
    <mergeCell ref="C20:E21"/>
    <mergeCell ref="B22:E22"/>
    <mergeCell ref="F22:F25"/>
    <mergeCell ref="E23:E25"/>
    <mergeCell ref="B25:D25"/>
    <mergeCell ref="A26:A35"/>
    <mergeCell ref="B26:F26"/>
    <mergeCell ref="E27:E28"/>
    <mergeCell ref="B29:F29"/>
    <mergeCell ref="A36:A48"/>
    <mergeCell ref="B36:F36"/>
    <mergeCell ref="E44:F48"/>
    <mergeCell ref="C30:E31"/>
    <mergeCell ref="B32:E32"/>
    <mergeCell ref="F32:F35"/>
    <mergeCell ref="E33:E35"/>
    <mergeCell ref="B35:D35"/>
    <mergeCell ref="D39:E42"/>
    <mergeCell ref="B45:D45"/>
    <mergeCell ref="B48:D48"/>
    <mergeCell ref="B39:C39"/>
    <mergeCell ref="A9:A15"/>
    <mergeCell ref="B9:F9"/>
    <mergeCell ref="E10:F15"/>
    <mergeCell ref="B12:D12"/>
    <mergeCell ref="B15:D15"/>
    <mergeCell ref="A1:F1"/>
    <mergeCell ref="A2:A8"/>
    <mergeCell ref="B2:F2"/>
    <mergeCell ref="F3:F8"/>
    <mergeCell ref="B5:C5"/>
    <mergeCell ref="D5:E8"/>
    <mergeCell ref="B8:C8"/>
  </mergeCells>
  <conditionalFormatting sqref="B4">
    <cfRule type="cellIs" dxfId="47" priority="25" stopIfTrue="1" operator="equal">
      <formula>-23</formula>
    </cfRule>
  </conditionalFormatting>
  <conditionalFormatting sqref="B7">
    <cfRule type="cellIs" dxfId="46" priority="24" stopIfTrue="1" operator="equal">
      <formula>-23</formula>
    </cfRule>
  </conditionalFormatting>
  <conditionalFormatting sqref="B11">
    <cfRule type="cellIs" dxfId="45" priority="15" stopIfTrue="1" operator="equal">
      <formula>-23</formula>
    </cfRule>
  </conditionalFormatting>
  <conditionalFormatting sqref="B14">
    <cfRule type="cellIs" dxfId="44" priority="14" stopIfTrue="1" operator="equal">
      <formula>-23</formula>
    </cfRule>
  </conditionalFormatting>
  <conditionalFormatting sqref="B18">
    <cfRule type="cellIs" dxfId="43" priority="12" stopIfTrue="1" operator="equal">
      <formula>-23</formula>
    </cfRule>
  </conditionalFormatting>
  <conditionalFormatting sqref="B21:B22">
    <cfRule type="cellIs" dxfId="42" priority="11" stopIfTrue="1" operator="equal">
      <formula>-23</formula>
    </cfRule>
  </conditionalFormatting>
  <conditionalFormatting sqref="B24">
    <cfRule type="cellIs" dxfId="41" priority="13" stopIfTrue="1" operator="equal">
      <formula>-23</formula>
    </cfRule>
  </conditionalFormatting>
  <conditionalFormatting sqref="B28">
    <cfRule type="cellIs" dxfId="40" priority="4" stopIfTrue="1" operator="equal">
      <formula>-23</formula>
    </cfRule>
  </conditionalFormatting>
  <conditionalFormatting sqref="B31:B32">
    <cfRule type="cellIs" dxfId="39" priority="3" stopIfTrue="1" operator="equal">
      <formula>-23</formula>
    </cfRule>
  </conditionalFormatting>
  <conditionalFormatting sqref="B34">
    <cfRule type="cellIs" dxfId="38" priority="5" stopIfTrue="1" operator="equal">
      <formula>-23</formula>
    </cfRule>
  </conditionalFormatting>
  <conditionalFormatting sqref="B38">
    <cfRule type="cellIs" dxfId="37" priority="23" stopIfTrue="1" operator="equal">
      <formula>-23</formula>
    </cfRule>
  </conditionalFormatting>
  <conditionalFormatting sqref="B41">
    <cfRule type="cellIs" dxfId="36" priority="22" stopIfTrue="1" operator="equal">
      <formula>-23</formula>
    </cfRule>
  </conditionalFormatting>
  <conditionalFormatting sqref="B44">
    <cfRule type="cellIs" dxfId="35" priority="21" stopIfTrue="1" operator="equal">
      <formula>-23</formula>
    </cfRule>
  </conditionalFormatting>
  <conditionalFormatting sqref="B47">
    <cfRule type="cellIs" dxfId="34" priority="20" stopIfTrue="1" operator="equal">
      <formula>-23</formula>
    </cfRule>
  </conditionalFormatting>
  <conditionalFormatting sqref="B51">
    <cfRule type="cellIs" dxfId="33" priority="10" stopIfTrue="1" operator="equal">
      <formula>-23</formula>
    </cfRule>
  </conditionalFormatting>
  <conditionalFormatting sqref="B54">
    <cfRule type="cellIs" dxfId="32" priority="9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E8DD67"/>
  </sheetPr>
  <dimension ref="A1:F57"/>
  <sheetViews>
    <sheetView workbookViewId="0">
      <selection activeCell="B26" sqref="B26:F26"/>
    </sheetView>
  </sheetViews>
  <sheetFormatPr defaultRowHeight="12.75"/>
  <cols>
    <col min="2" max="2" width="26" customWidth="1"/>
    <col min="3" max="3" width="10.7109375" customWidth="1"/>
    <col min="4" max="4" width="12.140625" customWidth="1"/>
    <col min="5" max="5" width="11.7109375" bestFit="1" customWidth="1"/>
    <col min="6" max="6" width="36" customWidth="1"/>
    <col min="7" max="7" width="42.85546875" customWidth="1"/>
  </cols>
  <sheetData>
    <row r="1" spans="1:6" ht="49.5" customHeight="1" thickBot="1">
      <c r="A1" s="49" t="s">
        <v>56</v>
      </c>
      <c r="B1" s="50"/>
      <c r="C1" s="50"/>
      <c r="D1" s="50"/>
      <c r="E1" s="50"/>
      <c r="F1" s="51"/>
    </row>
    <row r="2" spans="1:6">
      <c r="A2" s="54"/>
      <c r="B2" s="59" t="s">
        <v>8</v>
      </c>
      <c r="C2" s="60"/>
      <c r="D2" s="60"/>
      <c r="E2" s="60"/>
      <c r="F2" s="61"/>
    </row>
    <row r="3" spans="1:6">
      <c r="A3" s="55"/>
      <c r="B3" s="1" t="s">
        <v>2</v>
      </c>
      <c r="C3" s="5" t="s">
        <v>3</v>
      </c>
      <c r="D3" s="5" t="s">
        <v>4</v>
      </c>
      <c r="E3" s="5" t="s">
        <v>5</v>
      </c>
      <c r="F3" s="77"/>
    </row>
    <row r="4" spans="1:6">
      <c r="A4" s="55"/>
      <c r="B4" s="8">
        <f>E4-(C4+D4+78)</f>
        <v>-78</v>
      </c>
      <c r="C4" s="9">
        <v>0</v>
      </c>
      <c r="D4" s="9">
        <v>0</v>
      </c>
      <c r="E4" s="9">
        <v>0</v>
      </c>
      <c r="F4" s="78"/>
    </row>
    <row r="5" spans="1:6">
      <c r="A5" s="55"/>
      <c r="B5" s="57"/>
      <c r="C5" s="58"/>
      <c r="D5" s="68"/>
      <c r="E5" s="69"/>
      <c r="F5" s="78"/>
    </row>
    <row r="6" spans="1:6">
      <c r="A6" s="55"/>
      <c r="B6" s="1" t="s">
        <v>6</v>
      </c>
      <c r="C6" s="5" t="s">
        <v>0</v>
      </c>
      <c r="D6" s="70"/>
      <c r="E6" s="71"/>
      <c r="F6" s="78"/>
    </row>
    <row r="7" spans="1:6">
      <c r="A7" s="55"/>
      <c r="B7" s="8">
        <f>C7-10</f>
        <v>-10</v>
      </c>
      <c r="C7" s="9">
        <v>0</v>
      </c>
      <c r="D7" s="70"/>
      <c r="E7" s="71"/>
      <c r="F7" s="78"/>
    </row>
    <row r="8" spans="1:6" ht="13.5" thickBot="1">
      <c r="A8" s="55"/>
      <c r="B8" s="129"/>
      <c r="C8" s="130"/>
      <c r="D8" s="70"/>
      <c r="E8" s="71"/>
      <c r="F8" s="78"/>
    </row>
    <row r="9" spans="1:6">
      <c r="A9" s="54"/>
      <c r="B9" s="59" t="s">
        <v>17</v>
      </c>
      <c r="C9" s="60"/>
      <c r="D9" s="60"/>
      <c r="E9" s="60"/>
      <c r="F9" s="61"/>
    </row>
    <row r="10" spans="1:6">
      <c r="A10" s="55"/>
      <c r="B10" s="1" t="s">
        <v>2</v>
      </c>
      <c r="C10" s="5" t="s">
        <v>3</v>
      </c>
      <c r="D10" s="5" t="s">
        <v>4</v>
      </c>
      <c r="E10" s="85"/>
      <c r="F10" s="86"/>
    </row>
    <row r="11" spans="1:6">
      <c r="A11" s="55"/>
      <c r="B11" s="16">
        <f>C11+D11-39</f>
        <v>-39</v>
      </c>
      <c r="C11" s="9">
        <v>0</v>
      </c>
      <c r="D11" s="9">
        <v>0</v>
      </c>
      <c r="E11" s="87"/>
      <c r="F11" s="88"/>
    </row>
    <row r="12" spans="1:6">
      <c r="A12" s="55"/>
      <c r="B12" s="128"/>
      <c r="C12" s="96"/>
      <c r="D12" s="97"/>
      <c r="E12" s="87"/>
      <c r="F12" s="88"/>
    </row>
    <row r="13" spans="1:6">
      <c r="A13" s="55"/>
      <c r="B13" s="1" t="s">
        <v>6</v>
      </c>
      <c r="C13" s="2" t="s">
        <v>0</v>
      </c>
      <c r="D13" s="2" t="s">
        <v>41</v>
      </c>
      <c r="E13" s="87"/>
      <c r="F13" s="88"/>
    </row>
    <row r="14" spans="1:6">
      <c r="A14" s="55"/>
      <c r="B14" s="16">
        <f>D14-C14-115</f>
        <v>-115</v>
      </c>
      <c r="C14" s="9">
        <v>0</v>
      </c>
      <c r="D14" s="9">
        <v>0</v>
      </c>
      <c r="E14" s="87"/>
      <c r="F14" s="88"/>
    </row>
    <row r="15" spans="1:6" ht="13.5" thickBot="1">
      <c r="A15" s="56"/>
      <c r="B15" s="107"/>
      <c r="C15" s="91"/>
      <c r="D15" s="92"/>
      <c r="E15" s="89"/>
      <c r="F15" s="90"/>
    </row>
    <row r="16" spans="1:6">
      <c r="A16" s="94"/>
      <c r="B16" s="116" t="s">
        <v>59</v>
      </c>
      <c r="C16" s="117"/>
      <c r="D16" s="117"/>
      <c r="E16" s="117"/>
      <c r="F16" s="118"/>
    </row>
    <row r="17" spans="1:6">
      <c r="A17" s="94"/>
      <c r="B17" s="1" t="s">
        <v>18</v>
      </c>
      <c r="C17" s="5" t="s">
        <v>3</v>
      </c>
      <c r="D17" s="5" t="s">
        <v>4</v>
      </c>
      <c r="E17" s="42"/>
      <c r="F17" s="22" t="s">
        <v>21</v>
      </c>
    </row>
    <row r="18" spans="1:6">
      <c r="A18" s="94"/>
      <c r="B18" s="16">
        <f>C18+D18+11-F18</f>
        <v>-839</v>
      </c>
      <c r="C18" s="9">
        <v>0</v>
      </c>
      <c r="D18" s="9">
        <v>0</v>
      </c>
      <c r="E18" s="43"/>
      <c r="F18" s="13">
        <v>850</v>
      </c>
    </row>
    <row r="19" spans="1:6">
      <c r="A19" s="94"/>
      <c r="B19" s="98"/>
      <c r="C19" s="44"/>
      <c r="D19" s="44"/>
      <c r="E19" s="44"/>
      <c r="F19" s="45"/>
    </row>
    <row r="20" spans="1:6">
      <c r="A20" s="94"/>
      <c r="B20" s="1" t="s">
        <v>20</v>
      </c>
      <c r="C20" s="44"/>
      <c r="D20" s="44"/>
      <c r="E20" s="46"/>
      <c r="F20" s="22"/>
    </row>
    <row r="21" spans="1:6">
      <c r="A21" s="94"/>
      <c r="B21" s="16">
        <f>F18-91</f>
        <v>759</v>
      </c>
      <c r="C21" s="44"/>
      <c r="D21" s="44"/>
      <c r="E21" s="46"/>
      <c r="F21" s="35"/>
    </row>
    <row r="22" spans="1:6" ht="12.75" customHeight="1">
      <c r="A22" s="94"/>
      <c r="B22" s="119"/>
      <c r="C22" s="101"/>
      <c r="D22" s="101"/>
      <c r="E22" s="101"/>
      <c r="F22" s="120" t="s">
        <v>29</v>
      </c>
    </row>
    <row r="23" spans="1:6" ht="12.75" customHeight="1">
      <c r="A23" s="94"/>
      <c r="B23" s="1" t="s">
        <v>6</v>
      </c>
      <c r="C23" s="23" t="s">
        <v>0</v>
      </c>
      <c r="D23" s="24" t="s">
        <v>41</v>
      </c>
      <c r="E23" s="47"/>
      <c r="F23" s="103"/>
    </row>
    <row r="24" spans="1:6">
      <c r="A24" s="94"/>
      <c r="B24" s="16">
        <f>D24-C24-115</f>
        <v>-115</v>
      </c>
      <c r="C24" s="9">
        <v>0</v>
      </c>
      <c r="D24" s="9">
        <v>0</v>
      </c>
      <c r="E24" s="47"/>
      <c r="F24" s="103"/>
    </row>
    <row r="25" spans="1:6" ht="13.5" thickBot="1">
      <c r="A25" s="95"/>
      <c r="B25" s="107"/>
      <c r="C25" s="91"/>
      <c r="D25" s="92"/>
      <c r="E25" s="48"/>
      <c r="F25" s="104"/>
    </row>
    <row r="26" spans="1:6">
      <c r="A26" s="94"/>
      <c r="B26" s="116" t="s">
        <v>60</v>
      </c>
      <c r="C26" s="117"/>
      <c r="D26" s="117"/>
      <c r="E26" s="117"/>
      <c r="F26" s="118"/>
    </row>
    <row r="27" spans="1:6">
      <c r="A27" s="94"/>
      <c r="B27" s="1" t="s">
        <v>18</v>
      </c>
      <c r="C27" s="5" t="s">
        <v>3</v>
      </c>
      <c r="D27" s="5" t="s">
        <v>4</v>
      </c>
      <c r="E27" s="42"/>
      <c r="F27" s="22" t="s">
        <v>21</v>
      </c>
    </row>
    <row r="28" spans="1:6">
      <c r="A28" s="94"/>
      <c r="B28" s="16">
        <f>C28+D28+21-F28</f>
        <v>-829</v>
      </c>
      <c r="C28" s="9">
        <v>0</v>
      </c>
      <c r="D28" s="9">
        <v>0</v>
      </c>
      <c r="E28" s="43"/>
      <c r="F28" s="13">
        <v>850</v>
      </c>
    </row>
    <row r="29" spans="1:6">
      <c r="A29" s="94"/>
      <c r="B29" s="98"/>
      <c r="C29" s="44"/>
      <c r="D29" s="44"/>
      <c r="E29" s="44"/>
      <c r="F29" s="45"/>
    </row>
    <row r="30" spans="1:6">
      <c r="A30" s="94"/>
      <c r="B30" s="1" t="s">
        <v>20</v>
      </c>
      <c r="C30" s="44"/>
      <c r="D30" s="44"/>
      <c r="E30" s="46"/>
      <c r="F30" s="22"/>
    </row>
    <row r="31" spans="1:6">
      <c r="A31" s="94"/>
      <c r="B31" s="16">
        <f>F28-101</f>
        <v>749</v>
      </c>
      <c r="C31" s="44"/>
      <c r="D31" s="44"/>
      <c r="E31" s="46"/>
      <c r="F31" s="35"/>
    </row>
    <row r="32" spans="1:6">
      <c r="A32" s="94"/>
      <c r="B32" s="119"/>
      <c r="C32" s="101"/>
      <c r="D32" s="101"/>
      <c r="E32" s="101"/>
      <c r="F32" s="120" t="s">
        <v>29</v>
      </c>
    </row>
    <row r="33" spans="1:6" ht="25.5">
      <c r="A33" s="94"/>
      <c r="B33" s="1" t="s">
        <v>6</v>
      </c>
      <c r="C33" s="23" t="s">
        <v>0</v>
      </c>
      <c r="D33" s="24" t="s">
        <v>41</v>
      </c>
      <c r="E33" s="47"/>
      <c r="F33" s="103"/>
    </row>
    <row r="34" spans="1:6" ht="12.75" customHeight="1">
      <c r="A34" s="94"/>
      <c r="B34" s="16">
        <f>D34-C34-115</f>
        <v>-115</v>
      </c>
      <c r="C34" s="9">
        <v>0</v>
      </c>
      <c r="D34" s="9">
        <v>0</v>
      </c>
      <c r="E34" s="47"/>
      <c r="F34" s="103"/>
    </row>
    <row r="35" spans="1:6" ht="13.5" thickBot="1">
      <c r="A35" s="95"/>
      <c r="B35" s="107"/>
      <c r="C35" s="91"/>
      <c r="D35" s="92"/>
      <c r="E35" s="48"/>
      <c r="F35" s="104"/>
    </row>
    <row r="36" spans="1:6">
      <c r="A36" s="81"/>
      <c r="B36" s="125" t="s">
        <v>9</v>
      </c>
      <c r="C36" s="126"/>
      <c r="D36" s="126"/>
      <c r="E36" s="126"/>
      <c r="F36" s="127"/>
    </row>
    <row r="37" spans="1:6">
      <c r="A37" s="81"/>
      <c r="B37" s="7" t="s">
        <v>10</v>
      </c>
      <c r="C37" s="6" t="s">
        <v>3</v>
      </c>
      <c r="D37" s="6" t="s">
        <v>4</v>
      </c>
      <c r="E37" s="6" t="s">
        <v>40</v>
      </c>
      <c r="F37" s="17"/>
    </row>
    <row r="38" spans="1:6">
      <c r="A38" s="81"/>
      <c r="B38" s="16">
        <f>E38-(C38+D38+78)</f>
        <v>-78</v>
      </c>
      <c r="C38" s="14">
        <v>0</v>
      </c>
      <c r="D38" s="14">
        <v>0</v>
      </c>
      <c r="E38" s="14">
        <v>0</v>
      </c>
      <c r="F38" s="65" t="s">
        <v>22</v>
      </c>
    </row>
    <row r="39" spans="1:6">
      <c r="A39" s="81"/>
      <c r="B39" s="98"/>
      <c r="C39" s="44"/>
      <c r="D39" s="44"/>
      <c r="E39" s="44"/>
      <c r="F39" s="65"/>
    </row>
    <row r="40" spans="1:6">
      <c r="A40" s="81"/>
      <c r="B40" s="7" t="s">
        <v>11</v>
      </c>
      <c r="C40" s="44"/>
      <c r="D40" s="6" t="s">
        <v>41</v>
      </c>
      <c r="E40" s="44"/>
      <c r="F40" s="65"/>
    </row>
    <row r="41" spans="1:6">
      <c r="A41" s="81"/>
      <c r="B41" s="16">
        <f>D41-80</f>
        <v>-80</v>
      </c>
      <c r="C41" s="44"/>
      <c r="D41" s="14">
        <v>0</v>
      </c>
      <c r="E41" s="44"/>
      <c r="F41" s="65"/>
    </row>
    <row r="42" spans="1:6" ht="12.75" customHeight="1">
      <c r="A42" s="81"/>
      <c r="B42" s="99"/>
      <c r="C42" s="100"/>
      <c r="D42" s="100"/>
      <c r="E42" s="100"/>
      <c r="F42" s="83"/>
    </row>
    <row r="43" spans="1:6">
      <c r="A43" s="81"/>
      <c r="B43" s="7" t="s">
        <v>12</v>
      </c>
      <c r="C43" s="6" t="s">
        <v>3</v>
      </c>
      <c r="D43" s="6" t="s">
        <v>4</v>
      </c>
      <c r="E43" s="6"/>
      <c r="F43" s="17"/>
    </row>
    <row r="44" spans="1:6">
      <c r="A44" s="81"/>
      <c r="B44" s="16">
        <f>C44+D44-39</f>
        <v>-39</v>
      </c>
      <c r="C44" s="14">
        <v>0</v>
      </c>
      <c r="D44" s="14">
        <v>0</v>
      </c>
      <c r="E44" s="64" t="s">
        <v>27</v>
      </c>
      <c r="F44" s="65"/>
    </row>
    <row r="45" spans="1:6">
      <c r="A45" s="81"/>
      <c r="B45" s="98"/>
      <c r="C45" s="44"/>
      <c r="D45" s="44"/>
      <c r="E45" s="64"/>
      <c r="F45" s="65"/>
    </row>
    <row r="46" spans="1:6">
      <c r="A46" s="81"/>
      <c r="B46" s="7" t="s">
        <v>13</v>
      </c>
      <c r="C46" s="6" t="s">
        <v>0</v>
      </c>
      <c r="D46" s="6" t="s">
        <v>41</v>
      </c>
      <c r="E46" s="64"/>
      <c r="F46" s="65"/>
    </row>
    <row r="47" spans="1:6" ht="12.75" customHeight="1">
      <c r="A47" s="81"/>
      <c r="B47" s="16">
        <f>D47-C47-115</f>
        <v>-115</v>
      </c>
      <c r="C47" s="14">
        <v>0</v>
      </c>
      <c r="D47" s="14">
        <v>0</v>
      </c>
      <c r="E47" s="64"/>
      <c r="F47" s="65"/>
    </row>
    <row r="48" spans="1:6" ht="13.5" thickBot="1">
      <c r="A48" s="82"/>
      <c r="B48" s="107"/>
      <c r="C48" s="91"/>
      <c r="D48" s="91"/>
      <c r="E48" s="66"/>
      <c r="F48" s="67"/>
    </row>
    <row r="49" spans="1:6" ht="12.75" customHeight="1">
      <c r="A49" s="54"/>
      <c r="B49" s="134" t="s">
        <v>23</v>
      </c>
      <c r="C49" s="60"/>
      <c r="D49" s="60"/>
      <c r="E49" s="60"/>
      <c r="F49" s="61"/>
    </row>
    <row r="50" spans="1:6">
      <c r="A50" s="55"/>
      <c r="B50" s="29" t="s">
        <v>2</v>
      </c>
      <c r="C50" s="5" t="s">
        <v>3</v>
      </c>
      <c r="D50" s="5" t="s">
        <v>4</v>
      </c>
      <c r="E50" s="114"/>
      <c r="F50" s="86"/>
    </row>
    <row r="51" spans="1:6">
      <c r="A51" s="55"/>
      <c r="B51" s="30">
        <f>C51+D51-39</f>
        <v>-39</v>
      </c>
      <c r="C51" s="9">
        <v>0</v>
      </c>
      <c r="D51" s="9">
        <v>0</v>
      </c>
      <c r="E51" s="47"/>
      <c r="F51" s="88"/>
    </row>
    <row r="52" spans="1:6">
      <c r="A52" s="55"/>
      <c r="B52" s="135"/>
      <c r="C52" s="96"/>
      <c r="D52" s="96"/>
      <c r="E52" s="47"/>
      <c r="F52" s="88"/>
    </row>
    <row r="53" spans="1:6" ht="12.75" customHeight="1">
      <c r="A53" s="55"/>
      <c r="B53" s="29" t="s">
        <v>24</v>
      </c>
      <c r="C53" s="5" t="s">
        <v>0</v>
      </c>
      <c r="D53" s="5" t="s">
        <v>41</v>
      </c>
      <c r="E53" s="47"/>
      <c r="F53" s="88"/>
    </row>
    <row r="54" spans="1:6">
      <c r="A54" s="55"/>
      <c r="B54" s="30">
        <f>(D54-C54-160)/2</f>
        <v>-80</v>
      </c>
      <c r="C54" s="9">
        <v>0</v>
      </c>
      <c r="D54" s="9">
        <v>0</v>
      </c>
      <c r="E54" s="47"/>
      <c r="F54" s="88"/>
    </row>
    <row r="55" spans="1:6" ht="13.5" thickBot="1">
      <c r="A55" s="55"/>
      <c r="B55" s="136"/>
      <c r="C55" s="91"/>
      <c r="D55" s="91"/>
      <c r="E55" s="48"/>
      <c r="F55" s="90"/>
    </row>
    <row r="56" spans="1:6" ht="51.75" customHeight="1" thickBot="1">
      <c r="A56" s="108"/>
      <c r="B56" s="109"/>
      <c r="C56" s="109"/>
      <c r="D56" s="109"/>
      <c r="E56" s="109"/>
      <c r="F56" t="e" vm="1">
        <v>#VALUE!</v>
      </c>
    </row>
    <row r="57" spans="1:6">
      <c r="F57" t="s">
        <v>58</v>
      </c>
    </row>
  </sheetData>
  <sheetProtection algorithmName="SHA-512" hashValue="PQz1kwNi1ZLQQ2SxJbeiSVbD/unre1Dbq+Cpip7BvxD/Oz++8F68IL6bk0OUsYS64jivKalkQPETAZRllpoAKg==" saltValue="0ljHh3YGksX42N4vALkzAA==" spinCount="100000" sheet="1" objects="1" scenarios="1"/>
  <mergeCells count="46">
    <mergeCell ref="A36:A48"/>
    <mergeCell ref="B36:F36"/>
    <mergeCell ref="B42:D42"/>
    <mergeCell ref="F38:F42"/>
    <mergeCell ref="E39:E42"/>
    <mergeCell ref="C40:C41"/>
    <mergeCell ref="A56:E56"/>
    <mergeCell ref="A49:A55"/>
    <mergeCell ref="B49:F49"/>
    <mergeCell ref="E50:F55"/>
    <mergeCell ref="B52:D52"/>
    <mergeCell ref="B55:D55"/>
    <mergeCell ref="E44:F48"/>
    <mergeCell ref="B39:D39"/>
    <mergeCell ref="B22:E22"/>
    <mergeCell ref="F22:F25"/>
    <mergeCell ref="E23:E25"/>
    <mergeCell ref="B25:D25"/>
    <mergeCell ref="B45:D45"/>
    <mergeCell ref="B48:D48"/>
    <mergeCell ref="E33:E35"/>
    <mergeCell ref="B35:D35"/>
    <mergeCell ref="A26:A35"/>
    <mergeCell ref="B26:F26"/>
    <mergeCell ref="E27:E28"/>
    <mergeCell ref="A16:A25"/>
    <mergeCell ref="B16:F16"/>
    <mergeCell ref="E17:E18"/>
    <mergeCell ref="B19:F19"/>
    <mergeCell ref="C20:E21"/>
    <mergeCell ref="B29:F29"/>
    <mergeCell ref="C30:E31"/>
    <mergeCell ref="B32:E32"/>
    <mergeCell ref="F32:F35"/>
    <mergeCell ref="A9:A15"/>
    <mergeCell ref="B9:F9"/>
    <mergeCell ref="E10:F15"/>
    <mergeCell ref="B12:D12"/>
    <mergeCell ref="B15:D15"/>
    <mergeCell ref="A1:F1"/>
    <mergeCell ref="A2:A8"/>
    <mergeCell ref="B2:F2"/>
    <mergeCell ref="F3:F8"/>
    <mergeCell ref="B5:C5"/>
    <mergeCell ref="D5:E8"/>
    <mergeCell ref="B8:C8"/>
  </mergeCells>
  <conditionalFormatting sqref="B4">
    <cfRule type="cellIs" dxfId="31" priority="23" stopIfTrue="1" operator="equal">
      <formula>-23</formula>
    </cfRule>
  </conditionalFormatting>
  <conditionalFormatting sqref="B7">
    <cfRule type="cellIs" dxfId="30" priority="22" stopIfTrue="1" operator="equal">
      <formula>-23</formula>
    </cfRule>
  </conditionalFormatting>
  <conditionalFormatting sqref="B11">
    <cfRule type="cellIs" dxfId="29" priority="13" stopIfTrue="1" operator="equal">
      <formula>-23</formula>
    </cfRule>
  </conditionalFormatting>
  <conditionalFormatting sqref="B14">
    <cfRule type="cellIs" dxfId="28" priority="12" stopIfTrue="1" operator="equal">
      <formula>-23</formula>
    </cfRule>
  </conditionalFormatting>
  <conditionalFormatting sqref="B18">
    <cfRule type="cellIs" dxfId="27" priority="10" stopIfTrue="1" operator="equal">
      <formula>-23</formula>
    </cfRule>
  </conditionalFormatting>
  <conditionalFormatting sqref="B21:B22">
    <cfRule type="cellIs" dxfId="26" priority="9" stopIfTrue="1" operator="equal">
      <formula>-23</formula>
    </cfRule>
  </conditionalFormatting>
  <conditionalFormatting sqref="B24">
    <cfRule type="cellIs" dxfId="25" priority="11" stopIfTrue="1" operator="equal">
      <formula>-23</formula>
    </cfRule>
  </conditionalFormatting>
  <conditionalFormatting sqref="B28">
    <cfRule type="cellIs" dxfId="24" priority="2" stopIfTrue="1" operator="equal">
      <formula>-23</formula>
    </cfRule>
  </conditionalFormatting>
  <conditionalFormatting sqref="B31:B32">
    <cfRule type="cellIs" dxfId="23" priority="1" stopIfTrue="1" operator="equal">
      <formula>-23</formula>
    </cfRule>
  </conditionalFormatting>
  <conditionalFormatting sqref="B34">
    <cfRule type="cellIs" dxfId="22" priority="3" stopIfTrue="1" operator="equal">
      <formula>-23</formula>
    </cfRule>
  </conditionalFormatting>
  <conditionalFormatting sqref="B38">
    <cfRule type="cellIs" dxfId="21" priority="21" stopIfTrue="1" operator="equal">
      <formula>-23</formula>
    </cfRule>
  </conditionalFormatting>
  <conditionalFormatting sqref="B41">
    <cfRule type="cellIs" dxfId="20" priority="20" stopIfTrue="1" operator="equal">
      <formula>-23</formula>
    </cfRule>
  </conditionalFormatting>
  <conditionalFormatting sqref="B44">
    <cfRule type="cellIs" dxfId="19" priority="19" stopIfTrue="1" operator="equal">
      <formula>-23</formula>
    </cfRule>
  </conditionalFormatting>
  <conditionalFormatting sqref="B47">
    <cfRule type="cellIs" dxfId="18" priority="18" stopIfTrue="1" operator="equal">
      <formula>-23</formula>
    </cfRule>
  </conditionalFormatting>
  <conditionalFormatting sqref="B51">
    <cfRule type="cellIs" dxfId="17" priority="8" stopIfTrue="1" operator="equal">
      <formula>-23</formula>
    </cfRule>
  </conditionalFormatting>
  <conditionalFormatting sqref="B54">
    <cfRule type="cellIs" dxfId="16" priority="7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007C59"/>
  </sheetPr>
  <dimension ref="A1:E17"/>
  <sheetViews>
    <sheetView workbookViewId="0">
      <selection activeCell="E22" sqref="E22"/>
    </sheetView>
  </sheetViews>
  <sheetFormatPr defaultRowHeight="12.75"/>
  <cols>
    <col min="2" max="2" width="13.5703125" bestFit="1" customWidth="1"/>
    <col min="3" max="4" width="10.7109375" customWidth="1"/>
    <col min="5" max="5" width="36" customWidth="1"/>
    <col min="6" max="6" width="42.85546875" customWidth="1"/>
  </cols>
  <sheetData>
    <row r="1" spans="1:5" ht="49.5" customHeight="1" thickBot="1">
      <c r="A1" s="137" t="s">
        <v>31</v>
      </c>
      <c r="B1" s="138"/>
      <c r="C1" s="138"/>
      <c r="D1" s="138"/>
      <c r="E1" s="139"/>
    </row>
    <row r="2" spans="1:5">
      <c r="A2" s="54"/>
      <c r="B2" s="59" t="s">
        <v>35</v>
      </c>
      <c r="C2" s="60"/>
      <c r="D2" s="60"/>
      <c r="E2" s="61"/>
    </row>
    <row r="3" spans="1:5">
      <c r="A3" s="55"/>
      <c r="B3" s="1" t="s">
        <v>12</v>
      </c>
      <c r="C3" s="85"/>
      <c r="D3" s="114"/>
      <c r="E3" s="143" t="s">
        <v>36</v>
      </c>
    </row>
    <row r="4" spans="1:5">
      <c r="A4" s="55"/>
      <c r="B4" s="8"/>
      <c r="C4" s="147"/>
      <c r="D4" s="148"/>
      <c r="E4" s="144"/>
    </row>
    <row r="5" spans="1:5">
      <c r="A5" s="55"/>
      <c r="B5" s="57"/>
      <c r="C5" s="58"/>
      <c r="D5" s="68"/>
      <c r="E5" s="144"/>
    </row>
    <row r="6" spans="1:5">
      <c r="A6" s="55"/>
      <c r="B6" s="1" t="s">
        <v>6</v>
      </c>
      <c r="C6" s="5" t="s">
        <v>0</v>
      </c>
      <c r="D6" s="70"/>
      <c r="E6" s="144"/>
    </row>
    <row r="7" spans="1:5">
      <c r="A7" s="55"/>
      <c r="B7" s="8">
        <f>C7- 16</f>
        <v>-16</v>
      </c>
      <c r="C7" s="9">
        <v>0</v>
      </c>
      <c r="D7" s="70"/>
      <c r="E7" s="144"/>
    </row>
    <row r="8" spans="1:5" ht="13.5" thickBot="1">
      <c r="A8" s="55"/>
      <c r="B8" s="129"/>
      <c r="C8" s="130"/>
      <c r="D8" s="70"/>
      <c r="E8" s="144"/>
    </row>
    <row r="9" spans="1:5">
      <c r="A9" s="140"/>
      <c r="B9" s="59" t="s">
        <v>37</v>
      </c>
      <c r="C9" s="60"/>
      <c r="D9" s="60"/>
      <c r="E9" s="61"/>
    </row>
    <row r="10" spans="1:5">
      <c r="A10" s="141"/>
      <c r="B10" s="1" t="s">
        <v>2</v>
      </c>
      <c r="C10" s="5" t="s">
        <v>3</v>
      </c>
      <c r="D10" s="5" t="s">
        <v>5</v>
      </c>
      <c r="E10" s="31"/>
    </row>
    <row r="11" spans="1:5">
      <c r="A11" s="141"/>
      <c r="B11" s="8">
        <f>(D11-35)-(25+C11+85)-6</f>
        <v>-151</v>
      </c>
      <c r="C11" s="9">
        <v>0</v>
      </c>
      <c r="D11" s="9">
        <v>0</v>
      </c>
      <c r="E11" s="32"/>
    </row>
    <row r="12" spans="1:5">
      <c r="A12" s="141"/>
      <c r="B12" s="57"/>
      <c r="C12" s="58"/>
      <c r="D12" s="68"/>
      <c r="E12" s="145" t="s">
        <v>38</v>
      </c>
    </row>
    <row r="13" spans="1:5">
      <c r="A13" s="141"/>
      <c r="B13" s="1" t="s">
        <v>6</v>
      </c>
      <c r="C13" s="5" t="s">
        <v>0</v>
      </c>
      <c r="D13" s="70"/>
      <c r="E13" s="145"/>
    </row>
    <row r="14" spans="1:5">
      <c r="A14" s="141"/>
      <c r="B14" s="8">
        <f>C14-16</f>
        <v>-16</v>
      </c>
      <c r="C14" s="9">
        <v>0</v>
      </c>
      <c r="D14" s="70"/>
      <c r="E14" s="145"/>
    </row>
    <row r="15" spans="1:5" ht="13.5" thickBot="1">
      <c r="A15" s="142"/>
      <c r="B15" s="74"/>
      <c r="C15" s="75"/>
      <c r="D15" s="72"/>
      <c r="E15" s="146"/>
    </row>
    <row r="16" spans="1:5" ht="57" customHeight="1" thickBot="1">
      <c r="A16" s="40"/>
      <c r="B16" s="41"/>
      <c r="C16" s="41"/>
      <c r="D16" s="41"/>
      <c r="E16" t="e" vm="1">
        <v>#VALUE!</v>
      </c>
    </row>
    <row r="17" spans="5:5">
      <c r="E17" t="s">
        <v>58</v>
      </c>
    </row>
  </sheetData>
  <sheetProtection algorithmName="SHA-512" hashValue="h2UD42XaQxy0663uEEbkZLe+UxLmADV2hBGuihqEn9TfkPWOXaSYA6oNdI891qWuvNwawR5Zq5S2JPmypMKzbA==" saltValue="tvd9f/P+7n4OizBMrgnXSw==" spinCount="100000" sheet="1" objects="1" scenarios="1"/>
  <mergeCells count="14">
    <mergeCell ref="A1:E1"/>
    <mergeCell ref="B9:E9"/>
    <mergeCell ref="B12:C12"/>
    <mergeCell ref="D12:D15"/>
    <mergeCell ref="B15:C15"/>
    <mergeCell ref="A2:A8"/>
    <mergeCell ref="B2:E2"/>
    <mergeCell ref="A9:A15"/>
    <mergeCell ref="E3:E8"/>
    <mergeCell ref="B5:C5"/>
    <mergeCell ref="D5:D8"/>
    <mergeCell ref="B8:C8"/>
    <mergeCell ref="E12:E15"/>
    <mergeCell ref="C3:D4"/>
  </mergeCells>
  <conditionalFormatting sqref="B4">
    <cfRule type="cellIs" dxfId="15" priority="4" stopIfTrue="1" operator="equal">
      <formula>-23</formula>
    </cfRule>
  </conditionalFormatting>
  <conditionalFormatting sqref="B7">
    <cfRule type="cellIs" dxfId="14" priority="3" stopIfTrue="1" operator="equal">
      <formula>-23</formula>
    </cfRule>
  </conditionalFormatting>
  <conditionalFormatting sqref="B11">
    <cfRule type="cellIs" dxfId="13" priority="24" stopIfTrue="1" operator="equal">
      <formula>-23</formula>
    </cfRule>
  </conditionalFormatting>
  <conditionalFormatting sqref="B14">
    <cfRule type="cellIs" dxfId="12" priority="23" stopIfTrue="1" operator="equal">
      <formula>-23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007C59"/>
  </sheetPr>
  <dimension ref="A1:E10"/>
  <sheetViews>
    <sheetView workbookViewId="0">
      <selection activeCell="B8" sqref="B8:C8"/>
    </sheetView>
  </sheetViews>
  <sheetFormatPr defaultRowHeight="12.75"/>
  <cols>
    <col min="2" max="2" width="26" customWidth="1"/>
    <col min="3" max="4" width="10.7109375" customWidth="1"/>
    <col min="5" max="5" width="36" customWidth="1"/>
    <col min="6" max="6" width="42.85546875" customWidth="1"/>
  </cols>
  <sheetData>
    <row r="1" spans="1:5" ht="49.5" customHeight="1" thickBot="1">
      <c r="A1" s="137" t="s">
        <v>32</v>
      </c>
      <c r="B1" s="138"/>
      <c r="C1" s="138"/>
      <c r="D1" s="138"/>
      <c r="E1" s="139"/>
    </row>
    <row r="2" spans="1:5">
      <c r="A2" s="140"/>
      <c r="B2" s="59" t="s">
        <v>33</v>
      </c>
      <c r="C2" s="60"/>
      <c r="D2" s="60"/>
      <c r="E2" s="61"/>
    </row>
    <row r="3" spans="1:5">
      <c r="A3" s="141"/>
      <c r="B3" s="1" t="s">
        <v>2</v>
      </c>
      <c r="C3" s="5" t="s">
        <v>3</v>
      </c>
      <c r="D3" s="5" t="s">
        <v>5</v>
      </c>
      <c r="E3" s="31"/>
    </row>
    <row r="4" spans="1:5">
      <c r="A4" s="141"/>
      <c r="B4" s="8">
        <f>(D4-C4)-146.5</f>
        <v>-146.5</v>
      </c>
      <c r="C4" s="9">
        <v>0</v>
      </c>
      <c r="D4" s="9">
        <v>0</v>
      </c>
      <c r="E4" s="32"/>
    </row>
    <row r="5" spans="1:5">
      <c r="A5" s="141"/>
      <c r="B5" s="57"/>
      <c r="C5" s="58"/>
      <c r="D5" s="68"/>
      <c r="E5" s="145" t="s">
        <v>34</v>
      </c>
    </row>
    <row r="6" spans="1:5">
      <c r="A6" s="141"/>
      <c r="B6" s="1" t="s">
        <v>6</v>
      </c>
      <c r="C6" s="5" t="s">
        <v>0</v>
      </c>
      <c r="D6" s="70"/>
      <c r="E6" s="145"/>
    </row>
    <row r="7" spans="1:5">
      <c r="A7" s="141"/>
      <c r="B7" s="8">
        <f>C7-22</f>
        <v>-22</v>
      </c>
      <c r="C7" s="9">
        <v>0</v>
      </c>
      <c r="D7" s="70"/>
      <c r="E7" s="145"/>
    </row>
    <row r="8" spans="1:5" ht="13.5" thickBot="1">
      <c r="A8" s="141"/>
      <c r="B8" s="129"/>
      <c r="C8" s="130"/>
      <c r="D8" s="70"/>
      <c r="E8" s="145"/>
    </row>
    <row r="9" spans="1:5" ht="57" customHeight="1" thickBot="1">
      <c r="A9" s="40"/>
      <c r="B9" s="41"/>
      <c r="C9" s="41"/>
      <c r="D9" s="41"/>
      <c r="E9" t="e" vm="1">
        <v>#VALUE!</v>
      </c>
    </row>
    <row r="10" spans="1:5">
      <c r="E10" t="s">
        <v>58</v>
      </c>
    </row>
  </sheetData>
  <sheetProtection algorithmName="SHA-512" hashValue="TwK/RQOwEAUJ+T2izvT7GKXMhQGAbimdsYQTSaVaH57vANhCOG/Ny32KLRfGJarNv44Ykgcvop7i7DLLKuvpbA==" saltValue="x1MMNZtyRslqu05XNC71lA==" spinCount="100000" sheet="1" objects="1" scenarios="1"/>
  <mergeCells count="7">
    <mergeCell ref="A1:E1"/>
    <mergeCell ref="A2:A8"/>
    <mergeCell ref="B2:E2"/>
    <mergeCell ref="B5:C5"/>
    <mergeCell ref="D5:D8"/>
    <mergeCell ref="E5:E8"/>
    <mergeCell ref="B8:C8"/>
  </mergeCells>
  <conditionalFormatting sqref="B4">
    <cfRule type="cellIs" dxfId="11" priority="6" stopIfTrue="1" operator="equal">
      <formula>-23</formula>
    </cfRule>
  </conditionalFormatting>
  <conditionalFormatting sqref="B7">
    <cfRule type="cellIs" dxfId="10" priority="5" stopIfTrue="1" operator="equal">
      <formula>-23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"/>
  <sheetViews>
    <sheetView workbookViewId="0"/>
  </sheetViews>
  <sheetFormatPr defaultRowHeight="12.75"/>
  <sheetData/>
  <sheetProtection algorithmName="SHA-512" hashValue="qBHro3ZiZ3XZ2/YAfTkoQyHqcSx8dW8vBlOfy4tdB1mSdUOVHJA/WlhVKcZPC9aB2Qk8ZmXJXahpcM1ExqthYQ==" saltValue="PIZ1Rfu6XNlVOJtOMkM3z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rgb="FFE8DD67"/>
  </sheetPr>
  <dimension ref="A1:F37"/>
  <sheetViews>
    <sheetView zoomScaleNormal="100" workbookViewId="0">
      <selection activeCell="B7" sqref="B7"/>
    </sheetView>
  </sheetViews>
  <sheetFormatPr defaultRowHeight="12.75"/>
  <cols>
    <col min="2" max="2" width="26" customWidth="1"/>
    <col min="3" max="3" width="12.28515625" bestFit="1" customWidth="1"/>
    <col min="4" max="4" width="31.85546875" customWidth="1"/>
    <col min="5" max="5" width="42.85546875" customWidth="1"/>
  </cols>
  <sheetData>
    <row r="1" spans="1:6" ht="49.5" customHeight="1" thickBot="1">
      <c r="A1" s="151" t="s">
        <v>57</v>
      </c>
      <c r="B1" s="50"/>
      <c r="C1" s="50"/>
      <c r="D1" s="50"/>
    </row>
    <row r="2" spans="1:6">
      <c r="A2" s="54"/>
      <c r="B2" s="59" t="s">
        <v>39</v>
      </c>
      <c r="C2" s="60"/>
      <c r="D2" s="61"/>
    </row>
    <row r="3" spans="1:6">
      <c r="A3" s="55"/>
      <c r="B3" s="1" t="s">
        <v>2</v>
      </c>
      <c r="C3" s="5" t="s">
        <v>40</v>
      </c>
      <c r="D3" s="154"/>
    </row>
    <row r="4" spans="1:6">
      <c r="A4" s="55"/>
      <c r="B4" s="8">
        <f>C4-76</f>
        <v>-76</v>
      </c>
      <c r="C4" s="9">
        <v>0</v>
      </c>
      <c r="D4" s="155"/>
      <c r="E4" s="152"/>
      <c r="F4" s="153"/>
    </row>
    <row r="5" spans="1:6">
      <c r="A5" s="55"/>
      <c r="B5" s="57"/>
      <c r="C5" s="58"/>
      <c r="D5" s="155"/>
    </row>
    <row r="6" spans="1:6">
      <c r="A6" s="55"/>
      <c r="B6" s="1" t="s">
        <v>6</v>
      </c>
      <c r="C6" s="5" t="s">
        <v>41</v>
      </c>
      <c r="D6" s="155"/>
    </row>
    <row r="7" spans="1:6">
      <c r="A7" s="55"/>
      <c r="B7" s="8">
        <f>C7-80</f>
        <v>-80</v>
      </c>
      <c r="C7" s="9">
        <v>0</v>
      </c>
      <c r="D7" s="155"/>
      <c r="E7" s="28"/>
    </row>
    <row r="8" spans="1:6" ht="13.5" thickBot="1">
      <c r="A8" s="56"/>
      <c r="B8" s="74"/>
      <c r="C8" s="75"/>
      <c r="D8" s="156"/>
    </row>
    <row r="9" spans="1:6">
      <c r="A9" s="54"/>
      <c r="B9" s="84" t="s">
        <v>42</v>
      </c>
      <c r="C9" s="52"/>
      <c r="D9" s="53"/>
    </row>
    <row r="10" spans="1:6">
      <c r="A10" s="55"/>
      <c r="B10" s="7" t="s">
        <v>18</v>
      </c>
      <c r="C10" s="6" t="s">
        <v>40</v>
      </c>
      <c r="D10" s="33" t="s">
        <v>21</v>
      </c>
    </row>
    <row r="11" spans="1:6">
      <c r="A11" s="55"/>
      <c r="B11" s="16">
        <f>C11-D11-26</f>
        <v>-876</v>
      </c>
      <c r="C11" s="14">
        <v>0</v>
      </c>
      <c r="D11" s="20">
        <v>850</v>
      </c>
      <c r="E11" s="28"/>
    </row>
    <row r="12" spans="1:6">
      <c r="A12" s="55"/>
      <c r="B12" s="98"/>
      <c r="C12" s="44"/>
      <c r="D12" s="45"/>
    </row>
    <row r="13" spans="1:6">
      <c r="A13" s="55"/>
      <c r="B13" s="7" t="s">
        <v>20</v>
      </c>
      <c r="C13" s="6"/>
      <c r="D13" s="33"/>
    </row>
    <row r="14" spans="1:6">
      <c r="A14" s="55"/>
      <c r="B14" s="16">
        <f>D11-91</f>
        <v>759</v>
      </c>
      <c r="C14" s="6"/>
      <c r="D14" s="37"/>
      <c r="E14" s="28"/>
    </row>
    <row r="15" spans="1:6">
      <c r="A15" s="55"/>
      <c r="B15" s="98"/>
      <c r="C15" s="44"/>
      <c r="D15" s="45"/>
    </row>
    <row r="16" spans="1:6">
      <c r="A16" s="55"/>
      <c r="B16" s="7" t="s">
        <v>6</v>
      </c>
      <c r="C16" s="6" t="s">
        <v>41</v>
      </c>
      <c r="D16" s="45"/>
    </row>
    <row r="17" spans="1:5">
      <c r="A17" s="55"/>
      <c r="B17" s="16">
        <f>C17-80</f>
        <v>-80</v>
      </c>
      <c r="C17" s="14">
        <v>0</v>
      </c>
      <c r="D17" s="45"/>
      <c r="E17" s="28"/>
    </row>
    <row r="18" spans="1:5" ht="13.5" thickBot="1">
      <c r="A18" s="56"/>
      <c r="B18" s="150"/>
      <c r="C18" s="76"/>
      <c r="D18" s="149"/>
    </row>
    <row r="19" spans="1:5">
      <c r="A19" s="93"/>
      <c r="B19" s="59" t="s">
        <v>43</v>
      </c>
      <c r="C19" s="60"/>
      <c r="D19" s="61"/>
    </row>
    <row r="20" spans="1:5">
      <c r="A20" s="94"/>
      <c r="B20" s="1" t="s">
        <v>44</v>
      </c>
      <c r="C20" s="5" t="s">
        <v>40</v>
      </c>
      <c r="D20" s="34"/>
    </row>
    <row r="21" spans="1:5">
      <c r="A21" s="94"/>
      <c r="B21" s="16">
        <f>C21-76</f>
        <v>-76</v>
      </c>
      <c r="C21" s="9">
        <v>0</v>
      </c>
      <c r="D21" s="35"/>
      <c r="E21" s="28"/>
    </row>
    <row r="22" spans="1:5">
      <c r="A22" s="94"/>
      <c r="B22" s="98"/>
      <c r="C22" s="44"/>
      <c r="D22" s="45"/>
    </row>
    <row r="23" spans="1:5" ht="12.75" customHeight="1">
      <c r="A23" s="94"/>
      <c r="B23" s="1" t="s">
        <v>6</v>
      </c>
      <c r="C23" s="23" t="s">
        <v>41</v>
      </c>
      <c r="D23" s="36"/>
    </row>
    <row r="24" spans="1:5">
      <c r="A24" s="94"/>
      <c r="B24" s="16">
        <f>ROUNDDOWN((C24-105)/2-10,0)</f>
        <v>-62</v>
      </c>
      <c r="C24" s="9">
        <v>0</v>
      </c>
      <c r="D24" s="35"/>
      <c r="E24" s="28"/>
    </row>
    <row r="25" spans="1:5" ht="15.75" customHeight="1" thickBot="1">
      <c r="A25" s="95"/>
      <c r="B25" s="107"/>
      <c r="C25" s="91"/>
      <c r="D25" s="149"/>
    </row>
    <row r="26" spans="1:5">
      <c r="A26" s="54"/>
      <c r="B26" s="84" t="s">
        <v>45</v>
      </c>
      <c r="C26" s="52"/>
      <c r="D26" s="53"/>
    </row>
    <row r="27" spans="1:5">
      <c r="A27" s="55"/>
      <c r="B27" s="7" t="s">
        <v>18</v>
      </c>
      <c r="C27" s="6" t="s">
        <v>40</v>
      </c>
      <c r="D27" s="33" t="s">
        <v>21</v>
      </c>
    </row>
    <row r="28" spans="1:5">
      <c r="A28" s="55"/>
      <c r="B28" s="16">
        <f>C28-D28-26</f>
        <v>-876</v>
      </c>
      <c r="C28" s="14">
        <v>0</v>
      </c>
      <c r="D28" s="20">
        <v>850</v>
      </c>
      <c r="E28" s="28"/>
    </row>
    <row r="29" spans="1:5">
      <c r="A29" s="55"/>
      <c r="B29" s="98"/>
      <c r="C29" s="44"/>
      <c r="D29" s="45"/>
    </row>
    <row r="30" spans="1:5">
      <c r="A30" s="55"/>
      <c r="B30" s="7" t="s">
        <v>20</v>
      </c>
      <c r="C30" s="6"/>
      <c r="D30" s="33"/>
    </row>
    <row r="31" spans="1:5">
      <c r="A31" s="55"/>
      <c r="B31" s="16">
        <f>D28-91</f>
        <v>759</v>
      </c>
      <c r="C31" s="6"/>
      <c r="D31" s="37"/>
      <c r="E31" s="28"/>
    </row>
    <row r="32" spans="1:5">
      <c r="A32" s="55"/>
      <c r="B32" s="98"/>
      <c r="C32" s="44"/>
      <c r="D32" s="45"/>
    </row>
    <row r="33" spans="1:5">
      <c r="A33" s="55"/>
      <c r="B33" s="7" t="s">
        <v>6</v>
      </c>
      <c r="C33" s="6" t="s">
        <v>41</v>
      </c>
      <c r="D33" s="45"/>
    </row>
    <row r="34" spans="1:5">
      <c r="A34" s="55"/>
      <c r="B34" s="16">
        <f>ROUNDDOWN((C34-105)/2-10,0)</f>
        <v>-62</v>
      </c>
      <c r="C34" s="14">
        <v>0</v>
      </c>
      <c r="D34" s="45"/>
      <c r="E34" s="28"/>
    </row>
    <row r="35" spans="1:5" ht="13.5" thickBot="1">
      <c r="A35" s="56"/>
      <c r="B35" s="150"/>
      <c r="C35" s="76"/>
      <c r="D35" s="149"/>
    </row>
    <row r="36" spans="1:5" ht="50.25" customHeight="1" thickBot="1">
      <c r="A36" s="40"/>
      <c r="B36" s="41"/>
      <c r="C36" s="41"/>
      <c r="D36" t="e" vm="1">
        <v>#VALUE!</v>
      </c>
    </row>
    <row r="37" spans="1:5">
      <c r="D37" t="s">
        <v>58</v>
      </c>
    </row>
  </sheetData>
  <sheetProtection algorithmName="SHA-512" hashValue="u+L7O7KGyWpmZ2524mug0w+p+gSb5F4PDal5tUfDBlH6nV68DRdVCo2wUr41jfGexaiSy/tz+RX4o++zmaw8JA==" saltValue="o5mRSpHMLRYknFutDkI8pA==" spinCount="100000" sheet="1" objects="1" scenarios="1"/>
  <mergeCells count="23">
    <mergeCell ref="E4:F4"/>
    <mergeCell ref="B5:C5"/>
    <mergeCell ref="B8:C8"/>
    <mergeCell ref="D3:D8"/>
    <mergeCell ref="B29:D29"/>
    <mergeCell ref="B25:D25"/>
    <mergeCell ref="A1:D1"/>
    <mergeCell ref="A2:A8"/>
    <mergeCell ref="B2:D2"/>
    <mergeCell ref="B18:C18"/>
    <mergeCell ref="A9:A18"/>
    <mergeCell ref="D16:D18"/>
    <mergeCell ref="A26:A35"/>
    <mergeCell ref="B26:D26"/>
    <mergeCell ref="B9:D9"/>
    <mergeCell ref="B12:D12"/>
    <mergeCell ref="B15:D15"/>
    <mergeCell ref="A19:A25"/>
    <mergeCell ref="B19:D19"/>
    <mergeCell ref="B22:D22"/>
    <mergeCell ref="D33:D35"/>
    <mergeCell ref="B35:C35"/>
    <mergeCell ref="B32:D32"/>
  </mergeCells>
  <conditionalFormatting sqref="B4">
    <cfRule type="cellIs" dxfId="9" priority="24" stopIfTrue="1" operator="equal">
      <formula>-23</formula>
    </cfRule>
  </conditionalFormatting>
  <conditionalFormatting sqref="B7">
    <cfRule type="cellIs" dxfId="8" priority="23" stopIfTrue="1" operator="equal">
      <formula>-23</formula>
    </cfRule>
  </conditionalFormatting>
  <conditionalFormatting sqref="B11">
    <cfRule type="cellIs" dxfId="7" priority="14" stopIfTrue="1" operator="equal">
      <formula>-23</formula>
    </cfRule>
  </conditionalFormatting>
  <conditionalFormatting sqref="B14">
    <cfRule type="cellIs" dxfId="6" priority="13" stopIfTrue="1" operator="equal">
      <formula>-23</formula>
    </cfRule>
  </conditionalFormatting>
  <conditionalFormatting sqref="B17">
    <cfRule type="cellIs" dxfId="5" priority="4" stopIfTrue="1" operator="equal">
      <formula>-23</formula>
    </cfRule>
  </conditionalFormatting>
  <conditionalFormatting sqref="B21">
    <cfRule type="cellIs" dxfId="4" priority="11" stopIfTrue="1" operator="equal">
      <formula>-23</formula>
    </cfRule>
  </conditionalFormatting>
  <conditionalFormatting sqref="B24">
    <cfRule type="cellIs" dxfId="3" priority="12" stopIfTrue="1" operator="equal">
      <formula>-23</formula>
    </cfRule>
  </conditionalFormatting>
  <conditionalFormatting sqref="B28">
    <cfRule type="cellIs" dxfId="2" priority="3" stopIfTrue="1" operator="equal">
      <formula>-23</formula>
    </cfRule>
  </conditionalFormatting>
  <conditionalFormatting sqref="B31">
    <cfRule type="cellIs" dxfId="1" priority="2" stopIfTrue="1" operator="equal">
      <formula>-23</formula>
    </cfRule>
  </conditionalFormatting>
  <conditionalFormatting sqref="B34">
    <cfRule type="cellIs" dxfId="0" priority="1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7</vt:i4>
      </vt:variant>
    </vt:vector>
  </HeadingPairs>
  <TitlesOfParts>
    <vt:vector size="15" baseType="lpstr">
      <vt:lpstr>OPDEK WONINGBOUW</vt:lpstr>
      <vt:lpstr>STOMP WONINGBOUW</vt:lpstr>
      <vt:lpstr>OPDEK UTILITEIT</vt:lpstr>
      <vt:lpstr>STOMP UTILITEIT</vt:lpstr>
      <vt:lpstr>SCHUIFDEURKOZIJN VOOR DE WAND</vt:lpstr>
      <vt:lpstr>SCHUIFDEURKOZIJN IN DE WAND</vt:lpstr>
      <vt:lpstr>SKIW R21-glasmaten</vt:lpstr>
      <vt:lpstr>RAAMKOZIJN</vt:lpstr>
      <vt:lpstr>'SKIW R21-glasmaten'!Afdrukbereik</vt:lpstr>
      <vt:lpstr>'SKIW R21-glasmaten'!DB</vt:lpstr>
      <vt:lpstr>'SKIW R21-glasmaten'!DH</vt:lpstr>
      <vt:lpstr>'SKIW R21-glasmaten'!GB</vt:lpstr>
      <vt:lpstr>'SKIW R21-glasmaten'!GBB</vt:lpstr>
      <vt:lpstr>'SKIW R21-glasmaten'!GH</vt:lpstr>
      <vt:lpstr>'SKIW R21-glasmaten'!KH</vt:lpstr>
    </vt:vector>
  </TitlesOfParts>
  <Manager>Monique</Manager>
  <Company>Andusta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Glamaten tabel</dc:title>
  <dc:creator>Monique</dc:creator>
  <cp:keywords>Glasmaten berekening</cp:keywords>
  <cp:lastModifiedBy>Tom van de Camp</cp:lastModifiedBy>
  <cp:lastPrinted>2017-10-02T13:07:44Z</cp:lastPrinted>
  <dcterms:created xsi:type="dcterms:W3CDTF">2003-12-01T14:34:28Z</dcterms:created>
  <dcterms:modified xsi:type="dcterms:W3CDTF">2025-04-25T07:02:25Z</dcterms:modified>
</cp:coreProperties>
</file>